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35" windowWidth="18060" windowHeight="11010" activeTab="5"/>
  </bookViews>
  <sheets>
    <sheet name="ABRIL" sheetId="1" r:id="rId1"/>
    <sheet name="MAYO" sheetId="4" r:id="rId2"/>
    <sheet name="JUNIO" sheetId="5" r:id="rId3"/>
    <sheet name="JULIO" sheetId="6" r:id="rId4"/>
    <sheet name="AGOSTO" sheetId="7" r:id="rId5"/>
    <sheet name="SEPTIEMBRE" sheetId="8" r:id="rId6"/>
    <sheet name="Hoja2" sheetId="2" r:id="rId7"/>
    <sheet name="Hoja3" sheetId="3" r:id="rId8"/>
  </sheets>
  <calcPr calcId="124519"/>
</workbook>
</file>

<file path=xl/calcChain.xml><?xml version="1.0" encoding="utf-8"?>
<calcChain xmlns="http://schemas.openxmlformats.org/spreadsheetml/2006/main">
  <c r="A45" i="8"/>
  <c r="A39"/>
  <c r="A29"/>
  <c r="E28"/>
  <c r="D31" s="1"/>
  <c r="D25"/>
  <c r="E21"/>
  <c r="B20"/>
  <c r="B19"/>
  <c r="E16"/>
  <c r="E22" s="1"/>
  <c r="B12"/>
  <c r="D29" s="1"/>
  <c r="A45" i="7"/>
  <c r="A39"/>
  <c r="A29"/>
  <c r="E28"/>
  <c r="E33" s="1"/>
  <c r="E21"/>
  <c r="E22" s="1"/>
  <c r="E34" s="1"/>
  <c r="E37" s="1"/>
  <c r="B20"/>
  <c r="B19"/>
  <c r="E16"/>
  <c r="D31" s="1"/>
  <c r="B12"/>
  <c r="D29" s="1"/>
  <c r="A45" i="6"/>
  <c r="A39"/>
  <c r="A29"/>
  <c r="E28"/>
  <c r="E33" s="1"/>
  <c r="E21"/>
  <c r="B20"/>
  <c r="B19"/>
  <c r="E16"/>
  <c r="D31" s="1"/>
  <c r="B12"/>
  <c r="A45" i="5"/>
  <c r="A39"/>
  <c r="A29"/>
  <c r="E28"/>
  <c r="D31" s="1"/>
  <c r="D25"/>
  <c r="E21"/>
  <c r="B20"/>
  <c r="B19"/>
  <c r="E16"/>
  <c r="D29" s="1"/>
  <c r="B12"/>
  <c r="A45" i="4"/>
  <c r="A39"/>
  <c r="D31"/>
  <c r="A29"/>
  <c r="E28"/>
  <c r="E33" s="1"/>
  <c r="D25"/>
  <c r="E21"/>
  <c r="E22" s="1"/>
  <c r="B20"/>
  <c r="B19"/>
  <c r="E16"/>
  <c r="B12"/>
  <c r="D29" s="1"/>
  <c r="A45" i="1"/>
  <c r="A39"/>
  <c r="A29"/>
  <c r="E28"/>
  <c r="E21"/>
  <c r="B20"/>
  <c r="B19"/>
  <c r="E16"/>
  <c r="B12"/>
  <c r="E34" i="8" l="1"/>
  <c r="E37" s="1"/>
  <c r="E33"/>
  <c r="D25" i="7"/>
  <c r="E22" i="6"/>
  <c r="E34" s="1"/>
  <c r="E37" s="1"/>
  <c r="D29"/>
  <c r="D25"/>
  <c r="E33" i="5"/>
  <c r="E22"/>
  <c r="E34" i="4"/>
  <c r="E37" s="1"/>
  <c r="D25" i="1"/>
  <c r="D29"/>
  <c r="E22"/>
  <c r="E34" i="5" l="1"/>
  <c r="E37" s="1"/>
  <c r="D31" i="1"/>
  <c r="E33" s="1"/>
  <c r="E34" s="1"/>
  <c r="E37" s="1"/>
</calcChain>
</file>

<file path=xl/comments1.xml><?xml version="1.0" encoding="utf-8"?>
<comments xmlns="http://schemas.openxmlformats.org/spreadsheetml/2006/main">
  <authors>
    <author>Domingo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JDP:</t>
        </r>
        <r>
          <rPr>
            <sz val="9"/>
            <color indexed="81"/>
            <rFont val="Tahoma"/>
            <family val="2"/>
          </rPr>
          <t xml:space="preserve">
Ingrese el valor del Plan de Salud en UF que tenga pactado el trabajador con la ISAPRE.  Si está en FONASA es cero.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 xml:space="preserve">JDP:
</t>
        </r>
        <r>
          <rPr>
            <sz val="9"/>
            <color indexed="81"/>
            <rFont val="Tahoma"/>
            <family val="2"/>
          </rPr>
          <t xml:space="preserve">Si el contrato es a plazo indefinido, el trabajador debe cotizar el 0,6% por Seguro de Cesantía.
El seguro de cesantia no es aplicable a los trabajadores contratados antes del 2 de Octubre de 2002.
</t>
        </r>
      </text>
    </comment>
  </commentList>
</comments>
</file>

<file path=xl/comments2.xml><?xml version="1.0" encoding="utf-8"?>
<comments xmlns="http://schemas.openxmlformats.org/spreadsheetml/2006/main">
  <authors>
    <author>Domingo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JDP:</t>
        </r>
        <r>
          <rPr>
            <sz val="9"/>
            <color indexed="81"/>
            <rFont val="Tahoma"/>
            <family val="2"/>
          </rPr>
          <t xml:space="preserve">
Ingrese el valor del Plan de Salud en UF que tenga pactado el trabajador con la ISAPRE.  Si está en FONASA es cero.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 xml:space="preserve">JDP:
</t>
        </r>
        <r>
          <rPr>
            <sz val="9"/>
            <color indexed="81"/>
            <rFont val="Tahoma"/>
            <family val="2"/>
          </rPr>
          <t xml:space="preserve">Si el contrato es a plazo indefinido, el trabajador debe cotizar el 0,6% por Seguro de Cesantía.
El seguro de cesantia no es aplicable a los trabajadores contratados antes del 2 de Octubre de 2002.
</t>
        </r>
      </text>
    </comment>
  </commentList>
</comments>
</file>

<file path=xl/comments3.xml><?xml version="1.0" encoding="utf-8"?>
<comments xmlns="http://schemas.openxmlformats.org/spreadsheetml/2006/main">
  <authors>
    <author>Domingo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JDP:</t>
        </r>
        <r>
          <rPr>
            <sz val="9"/>
            <color indexed="81"/>
            <rFont val="Tahoma"/>
            <family val="2"/>
          </rPr>
          <t xml:space="preserve">
Ingrese el valor del Plan de Salud en UF que tenga pactado el trabajador con la ISAPRE.  Si está en FONASA es cero.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 xml:space="preserve">JDP:
</t>
        </r>
        <r>
          <rPr>
            <sz val="9"/>
            <color indexed="81"/>
            <rFont val="Tahoma"/>
            <family val="2"/>
          </rPr>
          <t xml:space="preserve">Si el contrato es a plazo indefinido, el trabajador debe cotizar el 0,6% por Seguro de Cesantía.
El seguro de cesantia no es aplicable a los trabajadores contratados antes del 2 de Octubre de 2002.
</t>
        </r>
      </text>
    </comment>
  </commentList>
</comments>
</file>

<file path=xl/comments4.xml><?xml version="1.0" encoding="utf-8"?>
<comments xmlns="http://schemas.openxmlformats.org/spreadsheetml/2006/main">
  <authors>
    <author>Domingo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JDP:</t>
        </r>
        <r>
          <rPr>
            <sz val="9"/>
            <color indexed="81"/>
            <rFont val="Tahoma"/>
            <family val="2"/>
          </rPr>
          <t xml:space="preserve">
Ingrese el valor del Plan de Salud en UF que tenga pactado el trabajador con la ISAPRE.  Si está en FONASA es cero.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 xml:space="preserve">JDP:
</t>
        </r>
        <r>
          <rPr>
            <sz val="9"/>
            <color indexed="81"/>
            <rFont val="Tahoma"/>
            <family val="2"/>
          </rPr>
          <t xml:space="preserve">Si el contrato es a plazo indefinido, el trabajador debe cotizar el 0,6% por Seguro de Cesantía.
El seguro de cesantia no es aplicable a los trabajadores contratados antes del 2 de Octubre de 2002.
</t>
        </r>
      </text>
    </comment>
  </commentList>
</comments>
</file>

<file path=xl/comments5.xml><?xml version="1.0" encoding="utf-8"?>
<comments xmlns="http://schemas.openxmlformats.org/spreadsheetml/2006/main">
  <authors>
    <author>Domingo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JDP:</t>
        </r>
        <r>
          <rPr>
            <sz val="9"/>
            <color indexed="81"/>
            <rFont val="Tahoma"/>
            <family val="2"/>
          </rPr>
          <t xml:space="preserve">
Ingrese el valor del Plan de Salud en UF que tenga pactado el trabajador con la ISAPRE.  Si está en FONASA es cero.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 xml:space="preserve">JDP:
</t>
        </r>
        <r>
          <rPr>
            <sz val="9"/>
            <color indexed="81"/>
            <rFont val="Tahoma"/>
            <family val="2"/>
          </rPr>
          <t xml:space="preserve">Si el contrato es a plazo indefinido, el trabajador debe cotizar el 0,6% por Seguro de Cesantía.
El seguro de cesantia no es aplicable a los trabajadores contratados antes del 2 de Octubre de 2002.
</t>
        </r>
      </text>
    </comment>
  </commentList>
</comments>
</file>

<file path=xl/comments6.xml><?xml version="1.0" encoding="utf-8"?>
<comments xmlns="http://schemas.openxmlformats.org/spreadsheetml/2006/main">
  <authors>
    <author>Domingo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JDP:</t>
        </r>
        <r>
          <rPr>
            <sz val="9"/>
            <color indexed="81"/>
            <rFont val="Tahoma"/>
            <family val="2"/>
          </rPr>
          <t xml:space="preserve">
Ingrese el valor del Plan de Salud en UF que tenga pactado el trabajador con la ISAPRE.  Si está en FONASA es cero.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 xml:space="preserve">JDP:
</t>
        </r>
        <r>
          <rPr>
            <sz val="9"/>
            <color indexed="81"/>
            <rFont val="Tahoma"/>
            <family val="2"/>
          </rPr>
          <t xml:space="preserve">Si el contrato es a plazo indefinido, el trabajador debe cotizar el 0,6% por Seguro de Cesantía.
El seguro de cesantia no es aplicable a los trabajadores contratados antes del 2 de Octubre de 2002.
</t>
        </r>
      </text>
    </comment>
  </commentList>
</comments>
</file>

<file path=xl/sharedStrings.xml><?xml version="1.0" encoding="utf-8"?>
<sst xmlns="http://schemas.openxmlformats.org/spreadsheetml/2006/main" count="312" uniqueCount="56">
  <si>
    <t>EBQ SOFTWARE SPA</t>
  </si>
  <si>
    <t>RUT 76.241.858-4</t>
  </si>
  <si>
    <t>APOQUINDO 4700 DTP 11</t>
  </si>
  <si>
    <t>ASESORIAS COMPUTACIONALES</t>
  </si>
  <si>
    <t xml:space="preserve">                                               LIQUIDACION DE SUELDO  ABRIL 2016</t>
  </si>
  <si>
    <t>NOMBRE DEL TRABAJADOR  CACERES CORVALAN DARIO</t>
  </si>
  <si>
    <t xml:space="preserve">Rut: </t>
  </si>
  <si>
    <t>17.876.843</t>
  </si>
  <si>
    <t>3</t>
  </si>
  <si>
    <t xml:space="preserve"> </t>
  </si>
  <si>
    <t>FECHA INGRESO</t>
  </si>
  <si>
    <t>HABERES IMPONIBLES:</t>
  </si>
  <si>
    <t>Dias de licencia medica</t>
  </si>
  <si>
    <t>Sueldo Mensual</t>
  </si>
  <si>
    <t>Días remunerados</t>
  </si>
  <si>
    <t>Aguinaldo</t>
  </si>
  <si>
    <t>Horas Extras</t>
  </si>
  <si>
    <t>HE 50%</t>
  </si>
  <si>
    <t>Gratificacion Legal c/tope 4,75 IMM / 12</t>
  </si>
  <si>
    <t>%</t>
  </si>
  <si>
    <t>TOTAL HABERES IMPONIBLES</t>
  </si>
  <si>
    <t>HABERES NO IMPONIBLES:</t>
  </si>
  <si>
    <t>Asignacion de Colación</t>
  </si>
  <si>
    <t>Días hábiles</t>
  </si>
  <si>
    <t>Asignacion de Movilizacion</t>
  </si>
  <si>
    <t>Asignacion Familiar</t>
  </si>
  <si>
    <t>Cargas</t>
  </si>
  <si>
    <t>TOTAL HABERES</t>
  </si>
  <si>
    <t>DESCUENTOS  LEGALES:</t>
  </si>
  <si>
    <t>Total Imponible AFP</t>
  </si>
  <si>
    <t>Fondo de Pensiones:</t>
  </si>
  <si>
    <t>PROVIDA</t>
  </si>
  <si>
    <t xml:space="preserve">Cotización de Salud: </t>
  </si>
  <si>
    <t>BANMEDICA</t>
  </si>
  <si>
    <t>Cotización adicional Plan de Salud:</t>
  </si>
  <si>
    <t>UF</t>
  </si>
  <si>
    <t>Seguro de Cesantía</t>
  </si>
  <si>
    <t>AFC</t>
  </si>
  <si>
    <t>Renta Afecta a Impuesto Unico a los Trabajadores</t>
  </si>
  <si>
    <t>Impuesto Unico a los Trabajadores</t>
  </si>
  <si>
    <t>TOTAL DESCUENTOS LEGALES</t>
  </si>
  <si>
    <t>ALCANCE LIQUIDO A PAGAR</t>
  </si>
  <si>
    <t>Descuento Aguinaldo</t>
  </si>
  <si>
    <t>Descuento Préstamo Empresa</t>
  </si>
  <si>
    <t>LIQUIDO A PAGAR</t>
  </si>
  <si>
    <t>Santiago 29 de Abril 2016</t>
  </si>
  <si>
    <t>Santiago 30 de Mayo 2016</t>
  </si>
  <si>
    <t xml:space="preserve">                                               LIQUIDACION DE SUELDO  MAYO 2016</t>
  </si>
  <si>
    <t xml:space="preserve">                                               LIQUIDACION DE SUELDO  JUNIO 2016</t>
  </si>
  <si>
    <t>Santiago 30 de Junio 2016</t>
  </si>
  <si>
    <t xml:space="preserve">                                               LIQUIDACION DE SUELDO  JULIO 2016</t>
  </si>
  <si>
    <t>Santiago 30 de Julio 2016</t>
  </si>
  <si>
    <t xml:space="preserve">                                               LIQUIDACION DE SUELDO  AGOSTO 2016</t>
  </si>
  <si>
    <t>Santiago 30 de Agosto 2016</t>
  </si>
  <si>
    <t xml:space="preserve">                                               LIQUIDACION DE SUELDO  SEPTIEMBRE 2016</t>
  </si>
  <si>
    <t>Santiago 30 de Septiembre 2016</t>
  </si>
</sst>
</file>

<file path=xl/styles.xml><?xml version="1.0" encoding="utf-8"?>
<styleSheet xmlns="http://schemas.openxmlformats.org/spreadsheetml/2006/main">
  <numFmts count="1">
    <numFmt numFmtId="164" formatCode="#,##0.000"/>
  </numFmts>
  <fonts count="8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Microsoft Sans Serif"/>
      <family val="2"/>
    </font>
    <font>
      <sz val="9"/>
      <name val="Microsoft Sans Serif"/>
      <family val="2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Border="1"/>
    <xf numFmtId="0" fontId="0" fillId="0" borderId="0" xfId="0" applyBorder="1" applyAlignment="1">
      <alignment horizontal="right"/>
    </xf>
    <xf numFmtId="3" fontId="0" fillId="0" borderId="0" xfId="0" applyNumberFormat="1" applyBorder="1" applyProtection="1"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4" fontId="0" fillId="0" borderId="0" xfId="0" applyNumberFormat="1"/>
    <xf numFmtId="0" fontId="2" fillId="0" borderId="0" xfId="0" applyFont="1" applyBorder="1"/>
    <xf numFmtId="3" fontId="0" fillId="0" borderId="0" xfId="0" applyNumberFormat="1"/>
    <xf numFmtId="0" fontId="0" fillId="0" borderId="0" xfId="0" applyFill="1" applyBorder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4" fillId="0" borderId="0" xfId="0" applyFont="1"/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0" borderId="0" xfId="0" applyNumberForma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3" fontId="1" fillId="0" borderId="0" xfId="0" applyNumberFormat="1" applyFont="1" applyBorder="1"/>
    <xf numFmtId="0" fontId="2" fillId="0" borderId="0" xfId="0" applyFont="1" applyFill="1" applyBorder="1"/>
    <xf numFmtId="3" fontId="0" fillId="0" borderId="0" xfId="0" applyNumberFormat="1" applyFill="1" applyBorder="1" applyProtection="1">
      <protection locked="0"/>
    </xf>
    <xf numFmtId="3" fontId="2" fillId="0" borderId="0" xfId="0" applyNumberFormat="1" applyFont="1" applyBorder="1"/>
    <xf numFmtId="0" fontId="0" fillId="0" borderId="0" xfId="0" applyFill="1" applyBorder="1" applyProtection="1">
      <protection locked="0"/>
    </xf>
    <xf numFmtId="3" fontId="2" fillId="0" borderId="1" xfId="0" applyNumberFormat="1" applyFont="1" applyBorder="1"/>
    <xf numFmtId="0" fontId="0" fillId="0" borderId="0" xfId="0" applyFill="1" applyBorder="1" applyAlignment="1">
      <alignment horizontal="center"/>
    </xf>
    <xf numFmtId="0" fontId="1" fillId="0" borderId="0" xfId="0" applyFont="1" applyBorder="1"/>
    <xf numFmtId="3" fontId="0" fillId="0" borderId="0" xfId="0" applyNumberFormat="1" applyFill="1"/>
    <xf numFmtId="10" fontId="0" fillId="0" borderId="0" xfId="0" applyNumberFormat="1" applyFill="1"/>
    <xf numFmtId="2" fontId="0" fillId="0" borderId="0" xfId="0" applyNumberFormat="1" applyFill="1"/>
    <xf numFmtId="9" fontId="0" fillId="0" borderId="0" xfId="0" applyNumberFormat="1" applyFill="1"/>
    <xf numFmtId="0" fontId="0" fillId="0" borderId="0" xfId="0" applyFill="1" applyBorder="1" applyAlignment="1">
      <alignment horizontal="left"/>
    </xf>
    <xf numFmtId="164" fontId="0" fillId="0" borderId="0" xfId="0" applyNumberFormat="1" applyFill="1" applyProtection="1">
      <protection locked="0"/>
    </xf>
    <xf numFmtId="0" fontId="0" fillId="0" borderId="0" xfId="0" applyFill="1"/>
    <xf numFmtId="3" fontId="0" fillId="0" borderId="0" xfId="0" applyNumberFormat="1" applyFill="1" applyBorder="1" applyAlignment="1">
      <alignment horizontal="center"/>
    </xf>
    <xf numFmtId="0" fontId="0" fillId="0" borderId="0" xfId="0" applyFill="1" applyProtection="1">
      <protection locked="0"/>
    </xf>
    <xf numFmtId="3" fontId="0" fillId="0" borderId="0" xfId="0" quotePrefix="1" applyNumberFormat="1" applyFill="1"/>
    <xf numFmtId="3" fontId="0" fillId="0" borderId="1" xfId="0" quotePrefix="1" applyNumberFormat="1" applyBorder="1"/>
    <xf numFmtId="3" fontId="1" fillId="0" borderId="2" xfId="0" applyNumberFormat="1" applyFont="1" applyBorder="1"/>
    <xf numFmtId="0" fontId="5" fillId="0" borderId="0" xfId="0" applyFont="1" applyAlignment="1">
      <alignment horizontal="left" wrapText="1"/>
    </xf>
    <xf numFmtId="3" fontId="5" fillId="0" borderId="0" xfId="0" applyNumberFormat="1" applyFont="1" applyAlignment="1">
      <alignment horizontal="left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opLeftCell="A10" workbookViewId="0">
      <selection activeCell="E21" sqref="E21"/>
    </sheetView>
  </sheetViews>
  <sheetFormatPr baseColWidth="10" defaultRowHeight="15"/>
  <cols>
    <col min="1" max="1" width="50.875" customWidth="1"/>
  </cols>
  <sheetData>
    <row r="1" spans="1:5">
      <c r="A1" s="1" t="s">
        <v>0</v>
      </c>
      <c r="B1" s="2"/>
      <c r="C1" s="3"/>
    </row>
    <row r="2" spans="1:5">
      <c r="A2" s="4" t="s">
        <v>1</v>
      </c>
      <c r="B2" s="5"/>
      <c r="C2" s="6"/>
    </row>
    <row r="3" spans="1:5">
      <c r="A3" s="4" t="s">
        <v>2</v>
      </c>
      <c r="B3" s="5"/>
      <c r="C3" s="6"/>
    </row>
    <row r="4" spans="1:5">
      <c r="A4" s="4" t="s">
        <v>3</v>
      </c>
      <c r="B4" s="7"/>
      <c r="C4" s="7"/>
    </row>
    <row r="5" spans="1:5">
      <c r="A5" s="4"/>
      <c r="B5" s="7"/>
      <c r="C5" s="7"/>
    </row>
    <row r="6" spans="1:5">
      <c r="A6" s="8" t="s">
        <v>4</v>
      </c>
      <c r="B6" s="8"/>
      <c r="C6" s="8"/>
      <c r="D6" s="8"/>
      <c r="E6" s="8"/>
    </row>
    <row r="7" spans="1:5">
      <c r="A7" s="9"/>
      <c r="B7" s="9"/>
      <c r="C7" s="9"/>
      <c r="D7" s="9"/>
      <c r="E7" s="9"/>
    </row>
    <row r="8" spans="1:5">
      <c r="A8" s="10" t="s">
        <v>5</v>
      </c>
      <c r="B8" s="11"/>
      <c r="C8" s="12" t="s">
        <v>6</v>
      </c>
      <c r="D8" s="13" t="s">
        <v>7</v>
      </c>
      <c r="E8" s="14" t="s">
        <v>8</v>
      </c>
    </row>
    <row r="9" spans="1:5">
      <c r="A9" t="s">
        <v>9</v>
      </c>
      <c r="C9" t="s">
        <v>10</v>
      </c>
      <c r="D9" s="15">
        <v>42125</v>
      </c>
    </row>
    <row r="10" spans="1:5">
      <c r="A10" s="16" t="s">
        <v>11</v>
      </c>
      <c r="B10" s="11"/>
      <c r="C10" s="11"/>
      <c r="D10" s="11"/>
      <c r="E10" s="17"/>
    </row>
    <row r="11" spans="1:5">
      <c r="A11" s="18"/>
      <c r="B11" s="19">
        <v>0</v>
      </c>
      <c r="C11" s="20" t="s">
        <v>12</v>
      </c>
    </row>
    <row r="12" spans="1:5">
      <c r="A12" s="21" t="s">
        <v>13</v>
      </c>
      <c r="B12" s="22">
        <f>+G9</f>
        <v>0</v>
      </c>
      <c r="C12" s="21" t="s">
        <v>14</v>
      </c>
      <c r="D12">
        <v>0</v>
      </c>
      <c r="E12" s="23">
        <v>377500</v>
      </c>
    </row>
    <row r="13" spans="1:5">
      <c r="A13" s="21" t="s">
        <v>15</v>
      </c>
      <c r="B13" s="21"/>
      <c r="C13" s="21"/>
      <c r="E13" s="17">
        <v>0</v>
      </c>
    </row>
    <row r="14" spans="1:5">
      <c r="A14" s="21" t="s">
        <v>16</v>
      </c>
      <c r="B14" s="24">
        <v>0</v>
      </c>
      <c r="C14" s="21" t="s">
        <v>17</v>
      </c>
      <c r="E14" s="17">
        <v>0</v>
      </c>
    </row>
    <row r="15" spans="1:5">
      <c r="A15" s="21" t="s">
        <v>18</v>
      </c>
      <c r="B15" s="22">
        <v>25</v>
      </c>
      <c r="C15" s="21" t="s">
        <v>19</v>
      </c>
      <c r="E15" s="17">
        <v>94375</v>
      </c>
    </row>
    <row r="16" spans="1:5">
      <c r="A16" s="25" t="s">
        <v>20</v>
      </c>
      <c r="B16" s="21"/>
      <c r="C16" s="21"/>
      <c r="D16" s="11"/>
      <c r="E16" s="26">
        <f>SUM(E12:E15)</f>
        <v>471875</v>
      </c>
    </row>
    <row r="17" spans="1:5">
      <c r="A17" s="25"/>
      <c r="B17" s="21"/>
      <c r="C17" s="21"/>
      <c r="D17" s="11"/>
      <c r="E17" s="26"/>
    </row>
    <row r="18" spans="1:5">
      <c r="A18" s="16" t="s">
        <v>21</v>
      </c>
      <c r="B18" s="11"/>
      <c r="C18" s="11"/>
      <c r="D18" s="11"/>
      <c r="E18" s="11"/>
    </row>
    <row r="19" spans="1:5">
      <c r="A19" s="27" t="s">
        <v>22</v>
      </c>
      <c r="B19" s="22">
        <f>+G9</f>
        <v>0</v>
      </c>
      <c r="C19" s="21" t="s">
        <v>23</v>
      </c>
      <c r="D19" s="28">
        <v>0</v>
      </c>
      <c r="E19" s="29">
        <v>23441</v>
      </c>
    </row>
    <row r="20" spans="1:5">
      <c r="A20" s="27" t="s">
        <v>24</v>
      </c>
      <c r="B20" s="22">
        <f>+G9</f>
        <v>0</v>
      </c>
      <c r="C20" s="21" t="s">
        <v>23</v>
      </c>
      <c r="D20" s="28">
        <v>0</v>
      </c>
      <c r="E20" s="29">
        <v>0</v>
      </c>
    </row>
    <row r="21" spans="1:5">
      <c r="A21" s="27" t="s">
        <v>25</v>
      </c>
      <c r="B21" s="22">
        <v>0</v>
      </c>
      <c r="C21" s="21" t="s">
        <v>26</v>
      </c>
      <c r="D21" s="30">
        <v>0</v>
      </c>
      <c r="E21" s="31">
        <f>+B21*D21</f>
        <v>0</v>
      </c>
    </row>
    <row r="22" spans="1:5">
      <c r="A22" s="25" t="s">
        <v>27</v>
      </c>
      <c r="B22" s="32"/>
      <c r="C22" s="21"/>
      <c r="D22" s="21"/>
      <c r="E22" s="26">
        <f>SUM(E19:E21)+E16</f>
        <v>495316</v>
      </c>
    </row>
    <row r="23" spans="1:5">
      <c r="A23" s="25"/>
      <c r="B23" s="21"/>
      <c r="C23" s="21"/>
      <c r="D23" s="21"/>
      <c r="E23" s="26"/>
    </row>
    <row r="24" spans="1:5">
      <c r="A24" s="33" t="s">
        <v>28</v>
      </c>
      <c r="B24" s="21"/>
      <c r="C24" s="21"/>
      <c r="D24" s="21"/>
      <c r="E24" s="11"/>
    </row>
    <row r="25" spans="1:5">
      <c r="A25" s="18" t="s">
        <v>29</v>
      </c>
      <c r="B25" s="21"/>
      <c r="C25" s="21"/>
      <c r="D25" s="34">
        <f>IF(E16&gt;73.2*I1/30*B12,ROUND(73.2*I1/30*B12,0),+E16)</f>
        <v>0</v>
      </c>
      <c r="E25" s="17"/>
    </row>
    <row r="26" spans="1:5">
      <c r="A26" s="21" t="s">
        <v>30</v>
      </c>
      <c r="B26" s="30">
        <v>11.54</v>
      </c>
      <c r="C26" s="32" t="s">
        <v>19</v>
      </c>
      <c r="D26" s="35" t="s">
        <v>31</v>
      </c>
      <c r="E26" s="17">
        <v>54454</v>
      </c>
    </row>
    <row r="27" spans="1:5">
      <c r="A27" s="21" t="s">
        <v>32</v>
      </c>
      <c r="B27" s="36">
        <v>7</v>
      </c>
      <c r="C27" s="32" t="s">
        <v>19</v>
      </c>
      <c r="D27" s="37" t="s">
        <v>33</v>
      </c>
      <c r="E27" s="17">
        <v>33031</v>
      </c>
    </row>
    <row r="28" spans="1:5">
      <c r="A28" s="38" t="s">
        <v>34</v>
      </c>
      <c r="B28" s="39">
        <v>0</v>
      </c>
      <c r="C28" s="32" t="s">
        <v>35</v>
      </c>
      <c r="D28" s="40"/>
      <c r="E28" s="17">
        <f>IF(B11=0,IF(ROUND(B28*I1,0)-E27&gt;0,ROUND(B28*I1,0)-E27,0),IF(B28/30*(30-B11)*I1-E27&gt;0,B28/30*(30-B11)*I1-E27,0))</f>
        <v>0</v>
      </c>
    </row>
    <row r="29" spans="1:5">
      <c r="A29" s="21" t="str">
        <f>IF(B11&gt;0,"Total Imponible S.C. igual al mes anterior","Total Imponible SEGURO CESANTIA")</f>
        <v>Total Imponible SEGURO CESANTIA</v>
      </c>
      <c r="B29" s="41"/>
      <c r="C29" s="41"/>
      <c r="D29" s="34">
        <f>IF(B11&gt;0,0,ROUND(IF(109.8*I1/30*B12&lt;E16,109.8*I1/30*B12,E16),0))</f>
        <v>0</v>
      </c>
      <c r="E29" s="17"/>
    </row>
    <row r="30" spans="1:5">
      <c r="A30" s="21" t="s">
        <v>36</v>
      </c>
      <c r="B30" s="42">
        <v>0.6</v>
      </c>
      <c r="C30" s="32" t="s">
        <v>19</v>
      </c>
      <c r="D30" s="35" t="s">
        <v>37</v>
      </c>
      <c r="E30" s="17">
        <v>2831</v>
      </c>
    </row>
    <row r="31" spans="1:5">
      <c r="A31" s="11" t="s">
        <v>38</v>
      </c>
      <c r="B31" s="21"/>
      <c r="C31" s="21"/>
      <c r="D31" s="43">
        <f>E16-E26-E30-IF((E27+E28)&lt;ROUND(4.921*I1,0),E27+E28,ROUND(4.921*I1,0))</f>
        <v>414590</v>
      </c>
    </row>
    <row r="32" spans="1:5">
      <c r="A32" t="s">
        <v>39</v>
      </c>
      <c r="E32" s="44">
        <v>0</v>
      </c>
    </row>
    <row r="33" spans="1:5">
      <c r="A33" s="33" t="s">
        <v>40</v>
      </c>
      <c r="B33" s="11"/>
      <c r="C33" s="11"/>
      <c r="D33" s="11"/>
      <c r="E33" s="45">
        <f>SUM(E26:E32)</f>
        <v>90316</v>
      </c>
    </row>
    <row r="34" spans="1:5">
      <c r="A34" s="11" t="s">
        <v>41</v>
      </c>
      <c r="B34" s="11"/>
      <c r="C34" s="11"/>
      <c r="D34" s="11"/>
      <c r="E34" s="26">
        <f>+E22-E33</f>
        <v>405000</v>
      </c>
    </row>
    <row r="35" spans="1:5">
      <c r="A35" s="21" t="s">
        <v>42</v>
      </c>
      <c r="B35" s="11"/>
      <c r="C35" s="11"/>
      <c r="D35" s="11"/>
      <c r="E35" s="26">
        <v>0</v>
      </c>
    </row>
    <row r="36" spans="1:5">
      <c r="A36" s="21" t="s">
        <v>43</v>
      </c>
      <c r="B36" s="11"/>
      <c r="C36" s="11"/>
      <c r="D36" s="11"/>
      <c r="E36" s="29">
        <v>0</v>
      </c>
    </row>
    <row r="37" spans="1:5">
      <c r="A37" s="21" t="s">
        <v>44</v>
      </c>
      <c r="B37" s="11"/>
      <c r="C37" s="11"/>
      <c r="D37" s="11"/>
      <c r="E37" s="26">
        <f>+E34-SUM(E35:E36)</f>
        <v>405000</v>
      </c>
    </row>
    <row r="38" spans="1:5" ht="8.25" customHeight="1">
      <c r="E38" s="17"/>
    </row>
    <row r="39" spans="1:5" ht="61.5" customHeight="1">
      <c r="A39" s="46" t="str">
        <f>"C"&amp;LOWER("ERTIFICO QUE HE RECIBIDO DE ")&amp;A1&amp;LOWER(" A MI ENTERA SATISFACCION EL SALDO LIQUIDO INDICADO EN LA PRESENTE LIQUIDACION Y NO TENGO CARGO NI COBRO ALGUNO POSTERIOR QUE HACER, POR NINGUNO DE LOS CONCEPTOS COMPRENDIDOS EN ELLA.")</f>
        <v>Certifico que he recibido de EBQ SOFTWARE SPA a mi entera satisfaccion el saldo liquido indicado en la presente liquidacion y no tengo cargo ni cobro alguno posterior que hacer, por ninguno de los conceptos comprendidos en ella.</v>
      </c>
      <c r="B39" s="46"/>
      <c r="C39" s="46"/>
      <c r="D39" s="46"/>
      <c r="E39" s="46" t="s">
        <v>9</v>
      </c>
    </row>
    <row r="40" spans="1:5">
      <c r="A40" s="46"/>
      <c r="B40" s="46"/>
      <c r="C40" s="46"/>
      <c r="D40" s="46"/>
      <c r="E40" s="47" t="s">
        <v>9</v>
      </c>
    </row>
    <row r="41" spans="1:5">
      <c r="A41" t="s">
        <v>45</v>
      </c>
    </row>
    <row r="45" spans="1:5">
      <c r="A45" s="7" t="str">
        <f>"V° B° Empleador: .........................................  Firma del Trabajador:  ..................................................."</f>
        <v>V° B° Empleador: .........................................  Firma del Trabajador:  ...................................................</v>
      </c>
      <c r="D45" s="7"/>
      <c r="E45" s="48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5"/>
  <sheetViews>
    <sheetView topLeftCell="A14" workbookViewId="0">
      <selection activeCell="A42" sqref="A42"/>
    </sheetView>
  </sheetViews>
  <sheetFormatPr baseColWidth="10" defaultRowHeight="15"/>
  <cols>
    <col min="1" max="1" width="50.875" customWidth="1"/>
  </cols>
  <sheetData>
    <row r="1" spans="1:5">
      <c r="A1" s="1" t="s">
        <v>0</v>
      </c>
      <c r="B1" s="2"/>
      <c r="C1" s="3"/>
    </row>
    <row r="2" spans="1:5">
      <c r="A2" s="4" t="s">
        <v>1</v>
      </c>
      <c r="B2" s="5"/>
      <c r="C2" s="6"/>
    </row>
    <row r="3" spans="1:5">
      <c r="A3" s="4" t="s">
        <v>2</v>
      </c>
      <c r="B3" s="5"/>
      <c r="C3" s="6"/>
    </row>
    <row r="4" spans="1:5">
      <c r="A4" s="4" t="s">
        <v>3</v>
      </c>
      <c r="B4" s="7"/>
      <c r="C4" s="7"/>
    </row>
    <row r="5" spans="1:5">
      <c r="A5" s="4"/>
      <c r="B5" s="7"/>
      <c r="C5" s="7"/>
    </row>
    <row r="6" spans="1:5">
      <c r="A6" s="8" t="s">
        <v>47</v>
      </c>
      <c r="B6" s="8"/>
      <c r="C6" s="8"/>
      <c r="D6" s="8"/>
      <c r="E6" s="8"/>
    </row>
    <row r="7" spans="1:5">
      <c r="A7" s="9"/>
      <c r="B7" s="9"/>
      <c r="C7" s="9"/>
      <c r="D7" s="9"/>
      <c r="E7" s="9"/>
    </row>
    <row r="8" spans="1:5">
      <c r="A8" s="10" t="s">
        <v>5</v>
      </c>
      <c r="B8" s="11"/>
      <c r="C8" s="12" t="s">
        <v>6</v>
      </c>
      <c r="D8" s="13" t="s">
        <v>7</v>
      </c>
      <c r="E8" s="14" t="s">
        <v>8</v>
      </c>
    </row>
    <row r="9" spans="1:5">
      <c r="A9" t="s">
        <v>9</v>
      </c>
      <c r="C9" t="s">
        <v>10</v>
      </c>
      <c r="D9" s="15">
        <v>42125</v>
      </c>
    </row>
    <row r="10" spans="1:5">
      <c r="A10" s="16" t="s">
        <v>11</v>
      </c>
      <c r="B10" s="11"/>
      <c r="C10" s="11"/>
      <c r="D10" s="11"/>
      <c r="E10" s="17"/>
    </row>
    <row r="11" spans="1:5">
      <c r="A11" s="18"/>
      <c r="B11" s="19">
        <v>0</v>
      </c>
      <c r="C11" s="20" t="s">
        <v>12</v>
      </c>
    </row>
    <row r="12" spans="1:5">
      <c r="A12" s="21" t="s">
        <v>13</v>
      </c>
      <c r="B12" s="22">
        <f>+G9</f>
        <v>0</v>
      </c>
      <c r="C12" s="21" t="s">
        <v>14</v>
      </c>
      <c r="D12">
        <v>0</v>
      </c>
      <c r="E12" s="23">
        <v>377500</v>
      </c>
    </row>
    <row r="13" spans="1:5">
      <c r="A13" s="21" t="s">
        <v>15</v>
      </c>
      <c r="B13" s="21"/>
      <c r="C13" s="21"/>
      <c r="E13" s="17">
        <v>0</v>
      </c>
    </row>
    <row r="14" spans="1:5">
      <c r="A14" s="21" t="s">
        <v>16</v>
      </c>
      <c r="B14" s="24">
        <v>0</v>
      </c>
      <c r="C14" s="21" t="s">
        <v>17</v>
      </c>
      <c r="E14" s="17">
        <v>0</v>
      </c>
    </row>
    <row r="15" spans="1:5">
      <c r="A15" s="21" t="s">
        <v>18</v>
      </c>
      <c r="B15" s="22">
        <v>25</v>
      </c>
      <c r="C15" s="21" t="s">
        <v>19</v>
      </c>
      <c r="E15" s="17">
        <v>94375</v>
      </c>
    </row>
    <row r="16" spans="1:5">
      <c r="A16" s="25" t="s">
        <v>20</v>
      </c>
      <c r="B16" s="21"/>
      <c r="C16" s="21"/>
      <c r="D16" s="11"/>
      <c r="E16" s="26">
        <f>SUM(E12:E15)</f>
        <v>471875</v>
      </c>
    </row>
    <row r="17" spans="1:5">
      <c r="A17" s="25"/>
      <c r="B17" s="21"/>
      <c r="C17" s="21"/>
      <c r="D17" s="11"/>
      <c r="E17" s="26"/>
    </row>
    <row r="18" spans="1:5">
      <c r="A18" s="16" t="s">
        <v>21</v>
      </c>
      <c r="B18" s="11"/>
      <c r="C18" s="11"/>
      <c r="D18" s="11"/>
      <c r="E18" s="11"/>
    </row>
    <row r="19" spans="1:5">
      <c r="A19" s="27" t="s">
        <v>22</v>
      </c>
      <c r="B19" s="22">
        <f>+G9</f>
        <v>0</v>
      </c>
      <c r="C19" s="21" t="s">
        <v>23</v>
      </c>
      <c r="D19" s="28">
        <v>0</v>
      </c>
      <c r="E19" s="29">
        <v>23441</v>
      </c>
    </row>
    <row r="20" spans="1:5">
      <c r="A20" s="27" t="s">
        <v>24</v>
      </c>
      <c r="B20" s="22">
        <f>+G9</f>
        <v>0</v>
      </c>
      <c r="C20" s="21" t="s">
        <v>23</v>
      </c>
      <c r="D20" s="28">
        <v>0</v>
      </c>
      <c r="E20" s="29">
        <v>0</v>
      </c>
    </row>
    <row r="21" spans="1:5">
      <c r="A21" s="27" t="s">
        <v>25</v>
      </c>
      <c r="B21" s="22">
        <v>0</v>
      </c>
      <c r="C21" s="21" t="s">
        <v>26</v>
      </c>
      <c r="D21" s="30">
        <v>0</v>
      </c>
      <c r="E21" s="31">
        <f>+B21*D21</f>
        <v>0</v>
      </c>
    </row>
    <row r="22" spans="1:5">
      <c r="A22" s="25" t="s">
        <v>27</v>
      </c>
      <c r="B22" s="32"/>
      <c r="C22" s="21"/>
      <c r="D22" s="21"/>
      <c r="E22" s="26">
        <f>SUM(E19:E21)+E16</f>
        <v>495316</v>
      </c>
    </row>
    <row r="23" spans="1:5">
      <c r="A23" s="25"/>
      <c r="B23" s="21"/>
      <c r="C23" s="21"/>
      <c r="D23" s="21"/>
      <c r="E23" s="26"/>
    </row>
    <row r="24" spans="1:5">
      <c r="A24" s="33" t="s">
        <v>28</v>
      </c>
      <c r="B24" s="21"/>
      <c r="C24" s="21"/>
      <c r="D24" s="21"/>
      <c r="E24" s="11"/>
    </row>
    <row r="25" spans="1:5">
      <c r="A25" s="18" t="s">
        <v>29</v>
      </c>
      <c r="B25" s="21"/>
      <c r="C25" s="21"/>
      <c r="D25" s="34">
        <f>IF(E16&gt;73.2*I1/30*B12,ROUND(73.2*I1/30*B12,0),+E16)</f>
        <v>0</v>
      </c>
      <c r="E25" s="17"/>
    </row>
    <row r="26" spans="1:5">
      <c r="A26" s="21" t="s">
        <v>30</v>
      </c>
      <c r="B26" s="30">
        <v>11.54</v>
      </c>
      <c r="C26" s="32" t="s">
        <v>19</v>
      </c>
      <c r="D26" s="35" t="s">
        <v>31</v>
      </c>
      <c r="E26" s="17">
        <v>54454</v>
      </c>
    </row>
    <row r="27" spans="1:5">
      <c r="A27" s="21" t="s">
        <v>32</v>
      </c>
      <c r="B27" s="36">
        <v>7</v>
      </c>
      <c r="C27" s="32" t="s">
        <v>19</v>
      </c>
      <c r="D27" s="37" t="s">
        <v>33</v>
      </c>
      <c r="E27" s="17">
        <v>33031</v>
      </c>
    </row>
    <row r="28" spans="1:5">
      <c r="A28" s="38" t="s">
        <v>34</v>
      </c>
      <c r="B28" s="39">
        <v>0</v>
      </c>
      <c r="C28" s="32" t="s">
        <v>35</v>
      </c>
      <c r="D28" s="40"/>
      <c r="E28" s="17">
        <f>IF(B11=0,IF(ROUND(B28*I1,0)-E27&gt;0,ROUND(B28*I1,0)-E27,0),IF(B28/30*(30-B11)*I1-E27&gt;0,B28/30*(30-B11)*I1-E27,0))</f>
        <v>0</v>
      </c>
    </row>
    <row r="29" spans="1:5">
      <c r="A29" s="21" t="str">
        <f>IF(B11&gt;0,"Total Imponible S.C. igual al mes anterior","Total Imponible SEGURO CESANTIA")</f>
        <v>Total Imponible SEGURO CESANTIA</v>
      </c>
      <c r="B29" s="41"/>
      <c r="C29" s="41"/>
      <c r="D29" s="34">
        <f>IF(B11&gt;0,0,ROUND(IF(109.8*I1/30*B12&lt;E16,109.8*I1/30*B12,E16),0))</f>
        <v>0</v>
      </c>
      <c r="E29" s="17"/>
    </row>
    <row r="30" spans="1:5">
      <c r="A30" s="21" t="s">
        <v>36</v>
      </c>
      <c r="B30" s="42">
        <v>0.6</v>
      </c>
      <c r="C30" s="32" t="s">
        <v>19</v>
      </c>
      <c r="D30" s="35" t="s">
        <v>37</v>
      </c>
      <c r="E30" s="17">
        <v>2831</v>
      </c>
    </row>
    <row r="31" spans="1:5">
      <c r="A31" s="11" t="s">
        <v>38</v>
      </c>
      <c r="B31" s="21"/>
      <c r="C31" s="21"/>
      <c r="D31" s="43">
        <f>E16-E26-E30-IF((E27+E28)&lt;ROUND(4.921*I1,0),E27+E28,ROUND(4.921*I1,0))</f>
        <v>414590</v>
      </c>
    </row>
    <row r="32" spans="1:5">
      <c r="A32" t="s">
        <v>39</v>
      </c>
      <c r="E32" s="44">
        <v>0</v>
      </c>
    </row>
    <row r="33" spans="1:5">
      <c r="A33" s="33" t="s">
        <v>40</v>
      </c>
      <c r="B33" s="11"/>
      <c r="C33" s="11"/>
      <c r="D33" s="11"/>
      <c r="E33" s="45">
        <f>SUM(E26:E32)</f>
        <v>90316</v>
      </c>
    </row>
    <row r="34" spans="1:5">
      <c r="A34" s="11" t="s">
        <v>41</v>
      </c>
      <c r="B34" s="11"/>
      <c r="C34" s="11"/>
      <c r="D34" s="11"/>
      <c r="E34" s="26">
        <f>+E22-E33</f>
        <v>405000</v>
      </c>
    </row>
    <row r="35" spans="1:5">
      <c r="A35" s="21" t="s">
        <v>42</v>
      </c>
      <c r="B35" s="11"/>
      <c r="C35" s="11"/>
      <c r="D35" s="11"/>
      <c r="E35" s="26">
        <v>0</v>
      </c>
    </row>
    <row r="36" spans="1:5">
      <c r="A36" s="21" t="s">
        <v>43</v>
      </c>
      <c r="B36" s="11"/>
      <c r="C36" s="11"/>
      <c r="D36" s="11"/>
      <c r="E36" s="29">
        <v>0</v>
      </c>
    </row>
    <row r="37" spans="1:5">
      <c r="A37" s="21" t="s">
        <v>44</v>
      </c>
      <c r="B37" s="11"/>
      <c r="C37" s="11"/>
      <c r="D37" s="11"/>
      <c r="E37" s="26">
        <f>+E34-SUM(E35:E36)</f>
        <v>405000</v>
      </c>
    </row>
    <row r="38" spans="1:5" ht="8.25" customHeight="1">
      <c r="E38" s="17"/>
    </row>
    <row r="39" spans="1:5" ht="61.5" customHeight="1">
      <c r="A39" s="46" t="str">
        <f>"C"&amp;LOWER("ERTIFICO QUE HE RECIBIDO DE ")&amp;A1&amp;LOWER(" A MI ENTERA SATISFACCION EL SALDO LIQUIDO INDICADO EN LA PRESENTE LIQUIDACION Y NO TENGO CARGO NI COBRO ALGUNO POSTERIOR QUE HACER, POR NINGUNO DE LOS CONCEPTOS COMPRENDIDOS EN ELLA.")</f>
        <v>Certifico que he recibido de EBQ SOFTWARE SPA a mi entera satisfaccion el saldo liquido indicado en la presente liquidacion y no tengo cargo ni cobro alguno posterior que hacer, por ninguno de los conceptos comprendidos en ella.</v>
      </c>
      <c r="B39" s="46"/>
      <c r="C39" s="46"/>
      <c r="D39" s="46"/>
      <c r="E39" s="46" t="s">
        <v>9</v>
      </c>
    </row>
    <row r="40" spans="1:5">
      <c r="A40" s="46"/>
      <c r="B40" s="46"/>
      <c r="C40" s="46"/>
      <c r="D40" s="46"/>
      <c r="E40" s="47" t="s">
        <v>9</v>
      </c>
    </row>
    <row r="41" spans="1:5">
      <c r="A41" t="s">
        <v>46</v>
      </c>
    </row>
    <row r="45" spans="1:5">
      <c r="A45" s="7" t="str">
        <f>"V° B° Empleador: .........................................  Firma del Trabajador:  ..................................................."</f>
        <v>V° B° Empleador: .........................................  Firma del Trabajador:  ...................................................</v>
      </c>
      <c r="D45" s="7"/>
      <c r="E45" s="48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5"/>
  <sheetViews>
    <sheetView topLeftCell="A16" workbookViewId="0">
      <selection activeCell="A36" sqref="A36"/>
    </sheetView>
  </sheetViews>
  <sheetFormatPr baseColWidth="10" defaultRowHeight="15"/>
  <cols>
    <col min="1" max="1" width="50.875" customWidth="1"/>
  </cols>
  <sheetData>
    <row r="1" spans="1:5">
      <c r="A1" s="1" t="s">
        <v>0</v>
      </c>
      <c r="B1" s="2"/>
      <c r="C1" s="3"/>
    </row>
    <row r="2" spans="1:5">
      <c r="A2" s="4" t="s">
        <v>1</v>
      </c>
      <c r="B2" s="5"/>
      <c r="C2" s="6"/>
    </row>
    <row r="3" spans="1:5">
      <c r="A3" s="4" t="s">
        <v>2</v>
      </c>
      <c r="B3" s="5"/>
      <c r="C3" s="6"/>
    </row>
    <row r="4" spans="1:5">
      <c r="A4" s="4" t="s">
        <v>3</v>
      </c>
      <c r="B4" s="7"/>
      <c r="C4" s="7"/>
    </row>
    <row r="5" spans="1:5">
      <c r="A5" s="4"/>
      <c r="B5" s="7"/>
      <c r="C5" s="7"/>
    </row>
    <row r="6" spans="1:5">
      <c r="A6" s="8" t="s">
        <v>48</v>
      </c>
      <c r="B6" s="8"/>
      <c r="C6" s="8"/>
      <c r="D6" s="8"/>
      <c r="E6" s="8"/>
    </row>
    <row r="7" spans="1:5">
      <c r="A7" s="9"/>
      <c r="B7" s="9"/>
      <c r="C7" s="9"/>
      <c r="D7" s="9"/>
      <c r="E7" s="9"/>
    </row>
    <row r="8" spans="1:5">
      <c r="A8" s="10" t="s">
        <v>5</v>
      </c>
      <c r="B8" s="11"/>
      <c r="C8" s="12" t="s">
        <v>6</v>
      </c>
      <c r="D8" s="13" t="s">
        <v>7</v>
      </c>
      <c r="E8" s="14" t="s">
        <v>8</v>
      </c>
    </row>
    <row r="9" spans="1:5">
      <c r="A9" t="s">
        <v>9</v>
      </c>
      <c r="C9" t="s">
        <v>10</v>
      </c>
      <c r="D9" s="15">
        <v>42125</v>
      </c>
    </row>
    <row r="10" spans="1:5">
      <c r="A10" s="16" t="s">
        <v>11</v>
      </c>
      <c r="B10" s="11"/>
      <c r="C10" s="11"/>
      <c r="D10" s="11"/>
      <c r="E10" s="17"/>
    </row>
    <row r="11" spans="1:5">
      <c r="A11" s="18"/>
      <c r="B11" s="19">
        <v>0</v>
      </c>
      <c r="C11" s="20" t="s">
        <v>12</v>
      </c>
    </row>
    <row r="12" spans="1:5">
      <c r="A12" s="21" t="s">
        <v>13</v>
      </c>
      <c r="B12" s="22">
        <f>+G9</f>
        <v>0</v>
      </c>
      <c r="C12" s="21" t="s">
        <v>14</v>
      </c>
      <c r="D12">
        <v>0</v>
      </c>
      <c r="E12" s="23">
        <v>377500</v>
      </c>
    </row>
    <row r="13" spans="1:5">
      <c r="A13" s="21" t="s">
        <v>15</v>
      </c>
      <c r="B13" s="21"/>
      <c r="C13" s="21"/>
      <c r="E13" s="17">
        <v>0</v>
      </c>
    </row>
    <row r="14" spans="1:5">
      <c r="A14" s="21" t="s">
        <v>16</v>
      </c>
      <c r="B14" s="24">
        <v>0</v>
      </c>
      <c r="C14" s="21" t="s">
        <v>17</v>
      </c>
      <c r="E14" s="17">
        <v>0</v>
      </c>
    </row>
    <row r="15" spans="1:5">
      <c r="A15" s="21" t="s">
        <v>18</v>
      </c>
      <c r="B15" s="22">
        <v>25</v>
      </c>
      <c r="C15" s="21" t="s">
        <v>19</v>
      </c>
      <c r="E15" s="17">
        <v>94375</v>
      </c>
    </row>
    <row r="16" spans="1:5">
      <c r="A16" s="25" t="s">
        <v>20</v>
      </c>
      <c r="B16" s="21"/>
      <c r="C16" s="21"/>
      <c r="D16" s="11"/>
      <c r="E16" s="26">
        <f>SUM(E12:E15)</f>
        <v>471875</v>
      </c>
    </row>
    <row r="17" spans="1:5">
      <c r="A17" s="25"/>
      <c r="B17" s="21"/>
      <c r="C17" s="21"/>
      <c r="D17" s="11"/>
      <c r="E17" s="26"/>
    </row>
    <row r="18" spans="1:5">
      <c r="A18" s="16" t="s">
        <v>21</v>
      </c>
      <c r="B18" s="11"/>
      <c r="C18" s="11"/>
      <c r="D18" s="11"/>
      <c r="E18" s="11"/>
    </row>
    <row r="19" spans="1:5">
      <c r="A19" s="27" t="s">
        <v>22</v>
      </c>
      <c r="B19" s="22">
        <f>+G9</f>
        <v>0</v>
      </c>
      <c r="C19" s="21" t="s">
        <v>23</v>
      </c>
      <c r="D19" s="28">
        <v>0</v>
      </c>
      <c r="E19" s="29">
        <v>23441</v>
      </c>
    </row>
    <row r="20" spans="1:5">
      <c r="A20" s="27" t="s">
        <v>24</v>
      </c>
      <c r="B20" s="22">
        <f>+G9</f>
        <v>0</v>
      </c>
      <c r="C20" s="21" t="s">
        <v>23</v>
      </c>
      <c r="D20" s="28">
        <v>0</v>
      </c>
      <c r="E20" s="29">
        <v>0</v>
      </c>
    </row>
    <row r="21" spans="1:5">
      <c r="A21" s="27" t="s">
        <v>25</v>
      </c>
      <c r="B21" s="22">
        <v>0</v>
      </c>
      <c r="C21" s="21" t="s">
        <v>26</v>
      </c>
      <c r="D21" s="30">
        <v>0</v>
      </c>
      <c r="E21" s="31">
        <f>+B21*D21</f>
        <v>0</v>
      </c>
    </row>
    <row r="22" spans="1:5">
      <c r="A22" s="25" t="s">
        <v>27</v>
      </c>
      <c r="B22" s="32"/>
      <c r="C22" s="21"/>
      <c r="D22" s="21"/>
      <c r="E22" s="26">
        <f>SUM(E19:E21)+E16</f>
        <v>495316</v>
      </c>
    </row>
    <row r="23" spans="1:5">
      <c r="A23" s="25"/>
      <c r="B23" s="21"/>
      <c r="C23" s="21"/>
      <c r="D23" s="21"/>
      <c r="E23" s="26"/>
    </row>
    <row r="24" spans="1:5">
      <c r="A24" s="33" t="s">
        <v>28</v>
      </c>
      <c r="B24" s="21"/>
      <c r="C24" s="21"/>
      <c r="D24" s="21"/>
      <c r="E24" s="11"/>
    </row>
    <row r="25" spans="1:5">
      <c r="A25" s="18" t="s">
        <v>29</v>
      </c>
      <c r="B25" s="21"/>
      <c r="C25" s="21"/>
      <c r="D25" s="34">
        <f>IF(E16&gt;73.2*I1/30*B12,ROUND(73.2*I1/30*B12,0),+E16)</f>
        <v>0</v>
      </c>
      <c r="E25" s="17"/>
    </row>
    <row r="26" spans="1:5">
      <c r="A26" s="21" t="s">
        <v>30</v>
      </c>
      <c r="B26" s="30">
        <v>11.54</v>
      </c>
      <c r="C26" s="32" t="s">
        <v>19</v>
      </c>
      <c r="D26" s="35" t="s">
        <v>31</v>
      </c>
      <c r="E26" s="17">
        <v>54454</v>
      </c>
    </row>
    <row r="27" spans="1:5">
      <c r="A27" s="21" t="s">
        <v>32</v>
      </c>
      <c r="B27" s="36">
        <v>7</v>
      </c>
      <c r="C27" s="32" t="s">
        <v>19</v>
      </c>
      <c r="D27" s="37" t="s">
        <v>33</v>
      </c>
      <c r="E27" s="17">
        <v>33031</v>
      </c>
    </row>
    <row r="28" spans="1:5">
      <c r="A28" s="38" t="s">
        <v>34</v>
      </c>
      <c r="B28" s="39">
        <v>0</v>
      </c>
      <c r="C28" s="32" t="s">
        <v>35</v>
      </c>
      <c r="D28" s="40"/>
      <c r="E28" s="17">
        <f>IF(B11=0,IF(ROUND(B28*I1,0)-E27&gt;0,ROUND(B28*I1,0)-E27,0),IF(B28/30*(30-B11)*I1-E27&gt;0,B28/30*(30-B11)*I1-E27,0))</f>
        <v>0</v>
      </c>
    </row>
    <row r="29" spans="1:5">
      <c r="A29" s="21" t="str">
        <f>IF(B11&gt;0,"Total Imponible S.C. igual al mes anterior","Total Imponible SEGURO CESANTIA")</f>
        <v>Total Imponible SEGURO CESANTIA</v>
      </c>
      <c r="B29" s="41"/>
      <c r="C29" s="41"/>
      <c r="D29" s="34">
        <f>IF(B11&gt;0,0,ROUND(IF(109.8*I1/30*B12&lt;E16,109.8*I1/30*B12,E16),0))</f>
        <v>0</v>
      </c>
      <c r="E29" s="17"/>
    </row>
    <row r="30" spans="1:5">
      <c r="A30" s="21" t="s">
        <v>36</v>
      </c>
      <c r="B30" s="42">
        <v>0.6</v>
      </c>
      <c r="C30" s="32" t="s">
        <v>19</v>
      </c>
      <c r="D30" s="35" t="s">
        <v>37</v>
      </c>
      <c r="E30" s="17">
        <v>2831</v>
      </c>
    </row>
    <row r="31" spans="1:5">
      <c r="A31" s="11" t="s">
        <v>38</v>
      </c>
      <c r="B31" s="21"/>
      <c r="C31" s="21"/>
      <c r="D31" s="43">
        <f>E16-E26-E30-IF((E27+E28)&lt;ROUND(4.921*I1,0),E27+E28,ROUND(4.921*I1,0))</f>
        <v>414590</v>
      </c>
    </row>
    <row r="32" spans="1:5">
      <c r="A32" t="s">
        <v>39</v>
      </c>
      <c r="E32" s="44">
        <v>0</v>
      </c>
    </row>
    <row r="33" spans="1:5">
      <c r="A33" s="33" t="s">
        <v>40</v>
      </c>
      <c r="B33" s="11"/>
      <c r="C33" s="11"/>
      <c r="D33" s="11"/>
      <c r="E33" s="45">
        <f>SUM(E26:E32)</f>
        <v>90316</v>
      </c>
    </row>
    <row r="34" spans="1:5">
      <c r="A34" s="11" t="s">
        <v>41</v>
      </c>
      <c r="B34" s="11"/>
      <c r="C34" s="11"/>
      <c r="D34" s="11"/>
      <c r="E34" s="26">
        <f>+E22-E33</f>
        <v>405000</v>
      </c>
    </row>
    <row r="35" spans="1:5">
      <c r="A35" s="21" t="s">
        <v>42</v>
      </c>
      <c r="B35" s="11"/>
      <c r="C35" s="11"/>
      <c r="D35" s="11"/>
      <c r="E35" s="26">
        <v>0</v>
      </c>
    </row>
    <row r="36" spans="1:5">
      <c r="A36" s="21" t="s">
        <v>43</v>
      </c>
      <c r="B36" s="11"/>
      <c r="C36" s="11"/>
      <c r="D36" s="11"/>
      <c r="E36" s="29">
        <v>0</v>
      </c>
    </row>
    <row r="37" spans="1:5">
      <c r="A37" s="21" t="s">
        <v>44</v>
      </c>
      <c r="B37" s="11"/>
      <c r="C37" s="11"/>
      <c r="D37" s="11"/>
      <c r="E37" s="26">
        <f>+E34-SUM(E35:E36)</f>
        <v>405000</v>
      </c>
    </row>
    <row r="38" spans="1:5" ht="8.25" customHeight="1">
      <c r="E38" s="17"/>
    </row>
    <row r="39" spans="1:5" ht="61.5" customHeight="1">
      <c r="A39" s="46" t="str">
        <f>"C"&amp;LOWER("ERTIFICO QUE HE RECIBIDO DE ")&amp;A1&amp;LOWER(" A MI ENTERA SATISFACCION EL SALDO LIQUIDO INDICADO EN LA PRESENTE LIQUIDACION Y NO TENGO CARGO NI COBRO ALGUNO POSTERIOR QUE HACER, POR NINGUNO DE LOS CONCEPTOS COMPRENDIDOS EN ELLA.")</f>
        <v>Certifico que he recibido de EBQ SOFTWARE SPA a mi entera satisfaccion el saldo liquido indicado en la presente liquidacion y no tengo cargo ni cobro alguno posterior que hacer, por ninguno de los conceptos comprendidos en ella.</v>
      </c>
      <c r="B39" s="46"/>
      <c r="C39" s="46"/>
      <c r="D39" s="46"/>
      <c r="E39" s="46" t="s">
        <v>9</v>
      </c>
    </row>
    <row r="40" spans="1:5">
      <c r="A40" s="46"/>
      <c r="B40" s="46"/>
      <c r="C40" s="46"/>
      <c r="D40" s="46"/>
      <c r="E40" s="47" t="s">
        <v>9</v>
      </c>
    </row>
    <row r="41" spans="1:5">
      <c r="A41" t="s">
        <v>49</v>
      </c>
    </row>
    <row r="45" spans="1:5">
      <c r="A45" s="7" t="str">
        <f>"V° B° Empleador: .........................................  Firma del Trabajador:  ..................................................."</f>
        <v>V° B° Empleador: .........................................  Firma del Trabajador:  ...................................................</v>
      </c>
      <c r="D45" s="7"/>
      <c r="E45" s="48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activeCell="A36" sqref="A36"/>
    </sheetView>
  </sheetViews>
  <sheetFormatPr baseColWidth="10" defaultRowHeight="15"/>
  <cols>
    <col min="1" max="1" width="50.875" customWidth="1"/>
  </cols>
  <sheetData>
    <row r="1" spans="1:5">
      <c r="A1" s="1" t="s">
        <v>0</v>
      </c>
      <c r="B1" s="2"/>
      <c r="C1" s="3"/>
    </row>
    <row r="2" spans="1:5">
      <c r="A2" s="4" t="s">
        <v>1</v>
      </c>
      <c r="B2" s="5"/>
      <c r="C2" s="6"/>
    </row>
    <row r="3" spans="1:5">
      <c r="A3" s="4" t="s">
        <v>2</v>
      </c>
      <c r="B3" s="5"/>
      <c r="C3" s="6"/>
    </row>
    <row r="4" spans="1:5">
      <c r="A4" s="4" t="s">
        <v>3</v>
      </c>
      <c r="B4" s="7"/>
      <c r="C4" s="7"/>
    </row>
    <row r="5" spans="1:5">
      <c r="A5" s="4"/>
      <c r="B5" s="7"/>
      <c r="C5" s="7"/>
    </row>
    <row r="6" spans="1:5">
      <c r="A6" s="8" t="s">
        <v>50</v>
      </c>
      <c r="B6" s="8"/>
      <c r="C6" s="8"/>
      <c r="D6" s="8"/>
      <c r="E6" s="8"/>
    </row>
    <row r="7" spans="1:5">
      <c r="A7" s="9"/>
      <c r="B7" s="9"/>
      <c r="C7" s="9"/>
      <c r="D7" s="9"/>
      <c r="E7" s="9"/>
    </row>
    <row r="8" spans="1:5">
      <c r="A8" s="10" t="s">
        <v>5</v>
      </c>
      <c r="B8" s="11"/>
      <c r="C8" s="12" t="s">
        <v>6</v>
      </c>
      <c r="D8" s="13" t="s">
        <v>7</v>
      </c>
      <c r="E8" s="14" t="s">
        <v>8</v>
      </c>
    </row>
    <row r="9" spans="1:5">
      <c r="A9" t="s">
        <v>9</v>
      </c>
      <c r="C9" t="s">
        <v>10</v>
      </c>
      <c r="D9" s="15">
        <v>42125</v>
      </c>
    </row>
    <row r="10" spans="1:5">
      <c r="A10" s="16" t="s">
        <v>11</v>
      </c>
      <c r="B10" s="11"/>
      <c r="C10" s="11"/>
      <c r="D10" s="11"/>
      <c r="E10" s="17"/>
    </row>
    <row r="11" spans="1:5">
      <c r="A11" s="18"/>
      <c r="B11" s="19">
        <v>0</v>
      </c>
      <c r="C11" s="20" t="s">
        <v>12</v>
      </c>
    </row>
    <row r="12" spans="1:5">
      <c r="A12" s="21" t="s">
        <v>13</v>
      </c>
      <c r="B12" s="22">
        <f>+G9</f>
        <v>0</v>
      </c>
      <c r="C12" s="21" t="s">
        <v>14</v>
      </c>
      <c r="D12">
        <v>0</v>
      </c>
      <c r="E12" s="23">
        <v>377500</v>
      </c>
    </row>
    <row r="13" spans="1:5">
      <c r="A13" s="21" t="s">
        <v>15</v>
      </c>
      <c r="B13" s="21"/>
      <c r="C13" s="21"/>
      <c r="E13" s="17">
        <v>0</v>
      </c>
    </row>
    <row r="14" spans="1:5">
      <c r="A14" s="21" t="s">
        <v>16</v>
      </c>
      <c r="B14" s="24">
        <v>0</v>
      </c>
      <c r="C14" s="21" t="s">
        <v>17</v>
      </c>
      <c r="E14" s="17">
        <v>0</v>
      </c>
    </row>
    <row r="15" spans="1:5">
      <c r="A15" s="21" t="s">
        <v>18</v>
      </c>
      <c r="B15" s="22">
        <v>25</v>
      </c>
      <c r="C15" s="21" t="s">
        <v>19</v>
      </c>
      <c r="E15" s="17">
        <v>94375</v>
      </c>
    </row>
    <row r="16" spans="1:5">
      <c r="A16" s="25" t="s">
        <v>20</v>
      </c>
      <c r="B16" s="21"/>
      <c r="C16" s="21"/>
      <c r="D16" s="11"/>
      <c r="E16" s="26">
        <f>SUM(E12:E15)</f>
        <v>471875</v>
      </c>
    </row>
    <row r="17" spans="1:5">
      <c r="A17" s="25"/>
      <c r="B17" s="21"/>
      <c r="C17" s="21"/>
      <c r="D17" s="11"/>
      <c r="E17" s="26"/>
    </row>
    <row r="18" spans="1:5">
      <c r="A18" s="16" t="s">
        <v>21</v>
      </c>
      <c r="B18" s="11"/>
      <c r="C18" s="11"/>
      <c r="D18" s="11"/>
      <c r="E18" s="11"/>
    </row>
    <row r="19" spans="1:5">
      <c r="A19" s="27" t="s">
        <v>22</v>
      </c>
      <c r="B19" s="22">
        <f>+G9</f>
        <v>0</v>
      </c>
      <c r="C19" s="21" t="s">
        <v>23</v>
      </c>
      <c r="D19" s="28">
        <v>0</v>
      </c>
      <c r="E19" s="29">
        <v>23441</v>
      </c>
    </row>
    <row r="20" spans="1:5">
      <c r="A20" s="27" t="s">
        <v>24</v>
      </c>
      <c r="B20" s="22">
        <f>+G9</f>
        <v>0</v>
      </c>
      <c r="C20" s="21" t="s">
        <v>23</v>
      </c>
      <c r="D20" s="28">
        <v>0</v>
      </c>
      <c r="E20" s="29">
        <v>0</v>
      </c>
    </row>
    <row r="21" spans="1:5">
      <c r="A21" s="27" t="s">
        <v>25</v>
      </c>
      <c r="B21" s="22">
        <v>0</v>
      </c>
      <c r="C21" s="21" t="s">
        <v>26</v>
      </c>
      <c r="D21" s="30">
        <v>0</v>
      </c>
      <c r="E21" s="31">
        <f>+B21*D21</f>
        <v>0</v>
      </c>
    </row>
    <row r="22" spans="1:5">
      <c r="A22" s="25" t="s">
        <v>27</v>
      </c>
      <c r="B22" s="32"/>
      <c r="C22" s="21"/>
      <c r="D22" s="21"/>
      <c r="E22" s="26">
        <f>SUM(E19:E21)+E16</f>
        <v>495316</v>
      </c>
    </row>
    <row r="23" spans="1:5">
      <c r="A23" s="25"/>
      <c r="B23" s="21"/>
      <c r="C23" s="21"/>
      <c r="D23" s="21"/>
      <c r="E23" s="26"/>
    </row>
    <row r="24" spans="1:5">
      <c r="A24" s="33" t="s">
        <v>28</v>
      </c>
      <c r="B24" s="21"/>
      <c r="C24" s="21"/>
      <c r="D24" s="21"/>
      <c r="E24" s="11"/>
    </row>
    <row r="25" spans="1:5">
      <c r="A25" s="18" t="s">
        <v>29</v>
      </c>
      <c r="B25" s="21"/>
      <c r="C25" s="21"/>
      <c r="D25" s="34">
        <f>IF(E16&gt;73.2*I1/30*B12,ROUND(73.2*I1/30*B12,0),+E16)</f>
        <v>0</v>
      </c>
      <c r="E25" s="17"/>
    </row>
    <row r="26" spans="1:5">
      <c r="A26" s="21" t="s">
        <v>30</v>
      </c>
      <c r="B26" s="30">
        <v>11.54</v>
      </c>
      <c r="C26" s="32" t="s">
        <v>19</v>
      </c>
      <c r="D26" s="35" t="s">
        <v>31</v>
      </c>
      <c r="E26" s="17">
        <v>54454</v>
      </c>
    </row>
    <row r="27" spans="1:5">
      <c r="A27" s="21" t="s">
        <v>32</v>
      </c>
      <c r="B27" s="36">
        <v>7</v>
      </c>
      <c r="C27" s="32" t="s">
        <v>19</v>
      </c>
      <c r="D27" s="37" t="s">
        <v>33</v>
      </c>
      <c r="E27" s="17">
        <v>33031</v>
      </c>
    </row>
    <row r="28" spans="1:5">
      <c r="A28" s="38" t="s">
        <v>34</v>
      </c>
      <c r="B28" s="39">
        <v>0</v>
      </c>
      <c r="C28" s="32" t="s">
        <v>35</v>
      </c>
      <c r="D28" s="40"/>
      <c r="E28" s="17">
        <f>IF(B11=0,IF(ROUND(B28*I1,0)-E27&gt;0,ROUND(B28*I1,0)-E27,0),IF(B28/30*(30-B11)*I1-E27&gt;0,B28/30*(30-B11)*I1-E27,0))</f>
        <v>0</v>
      </c>
    </row>
    <row r="29" spans="1:5">
      <c r="A29" s="21" t="str">
        <f>IF(B11&gt;0,"Total Imponible S.C. igual al mes anterior","Total Imponible SEGURO CESANTIA")</f>
        <v>Total Imponible SEGURO CESANTIA</v>
      </c>
      <c r="B29" s="41"/>
      <c r="C29" s="41"/>
      <c r="D29" s="34">
        <f>IF(B11&gt;0,0,ROUND(IF(109.8*I1/30*B12&lt;E16,109.8*I1/30*B12,E16),0))</f>
        <v>0</v>
      </c>
      <c r="E29" s="17"/>
    </row>
    <row r="30" spans="1:5">
      <c r="A30" s="21" t="s">
        <v>36</v>
      </c>
      <c r="B30" s="42">
        <v>0.6</v>
      </c>
      <c r="C30" s="32" t="s">
        <v>19</v>
      </c>
      <c r="D30" s="35" t="s">
        <v>37</v>
      </c>
      <c r="E30" s="17">
        <v>2831</v>
      </c>
    </row>
    <row r="31" spans="1:5">
      <c r="A31" s="11" t="s">
        <v>38</v>
      </c>
      <c r="B31" s="21"/>
      <c r="C31" s="21"/>
      <c r="D31" s="43">
        <f>E16-E26-E30-IF((E27+E28)&lt;ROUND(4.921*I1,0),E27+E28,ROUND(4.921*I1,0))</f>
        <v>414590</v>
      </c>
    </row>
    <row r="32" spans="1:5">
      <c r="A32" t="s">
        <v>39</v>
      </c>
      <c r="E32" s="44">
        <v>0</v>
      </c>
    </row>
    <row r="33" spans="1:5">
      <c r="A33" s="33" t="s">
        <v>40</v>
      </c>
      <c r="B33" s="11"/>
      <c r="C33" s="11"/>
      <c r="D33" s="11"/>
      <c r="E33" s="45">
        <f>SUM(E26:E32)</f>
        <v>90316</v>
      </c>
    </row>
    <row r="34" spans="1:5">
      <c r="A34" s="11" t="s">
        <v>41</v>
      </c>
      <c r="B34" s="11"/>
      <c r="C34" s="11"/>
      <c r="D34" s="11"/>
      <c r="E34" s="26">
        <f>+E22-E33</f>
        <v>405000</v>
      </c>
    </row>
    <row r="35" spans="1:5">
      <c r="A35" s="21" t="s">
        <v>42</v>
      </c>
      <c r="B35" s="11"/>
      <c r="C35" s="11"/>
      <c r="D35" s="11"/>
      <c r="E35" s="26">
        <v>0</v>
      </c>
    </row>
    <row r="36" spans="1:5">
      <c r="A36" s="21" t="s">
        <v>43</v>
      </c>
      <c r="B36" s="11"/>
      <c r="C36" s="11"/>
      <c r="D36" s="11"/>
      <c r="E36" s="29">
        <v>0</v>
      </c>
    </row>
    <row r="37" spans="1:5">
      <c r="A37" s="21" t="s">
        <v>44</v>
      </c>
      <c r="B37" s="11"/>
      <c r="C37" s="11"/>
      <c r="D37" s="11"/>
      <c r="E37" s="26">
        <f>+E34-SUM(E35:E36)</f>
        <v>405000</v>
      </c>
    </row>
    <row r="38" spans="1:5" ht="8.25" customHeight="1">
      <c r="E38" s="17"/>
    </row>
    <row r="39" spans="1:5" ht="61.5" customHeight="1">
      <c r="A39" s="46" t="str">
        <f>"C"&amp;LOWER("ERTIFICO QUE HE RECIBIDO DE ")&amp;A1&amp;LOWER(" A MI ENTERA SATISFACCION EL SALDO LIQUIDO INDICADO EN LA PRESENTE LIQUIDACION Y NO TENGO CARGO NI COBRO ALGUNO POSTERIOR QUE HACER, POR NINGUNO DE LOS CONCEPTOS COMPRENDIDOS EN ELLA.")</f>
        <v>Certifico que he recibido de EBQ SOFTWARE SPA a mi entera satisfaccion el saldo liquido indicado en la presente liquidacion y no tengo cargo ni cobro alguno posterior que hacer, por ninguno de los conceptos comprendidos en ella.</v>
      </c>
      <c r="B39" s="46"/>
      <c r="C39" s="46"/>
      <c r="D39" s="46"/>
      <c r="E39" s="46" t="s">
        <v>9</v>
      </c>
    </row>
    <row r="40" spans="1:5">
      <c r="A40" s="46"/>
      <c r="B40" s="46"/>
      <c r="C40" s="46"/>
      <c r="D40" s="46"/>
      <c r="E40" s="47" t="s">
        <v>9</v>
      </c>
    </row>
    <row r="41" spans="1:5">
      <c r="A41" t="s">
        <v>51</v>
      </c>
    </row>
    <row r="45" spans="1:5">
      <c r="A45" s="7" t="str">
        <f>"V° B° Empleador: .........................................  Firma del Trabajador:  ..................................................."</f>
        <v>V° B° Empleador: .........................................  Firma del Trabajador:  ...................................................</v>
      </c>
      <c r="D45" s="7"/>
      <c r="E45" s="48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5"/>
  <sheetViews>
    <sheetView topLeftCell="A10" workbookViewId="0">
      <selection activeCell="A33" sqref="A33"/>
    </sheetView>
  </sheetViews>
  <sheetFormatPr baseColWidth="10" defaultRowHeight="15"/>
  <cols>
    <col min="1" max="1" width="50.875" customWidth="1"/>
  </cols>
  <sheetData>
    <row r="1" spans="1:5">
      <c r="A1" s="1" t="s">
        <v>0</v>
      </c>
      <c r="B1" s="2"/>
      <c r="C1" s="3"/>
    </row>
    <row r="2" spans="1:5">
      <c r="A2" s="4" t="s">
        <v>1</v>
      </c>
      <c r="B2" s="5"/>
      <c r="C2" s="6"/>
    </row>
    <row r="3" spans="1:5">
      <c r="A3" s="4" t="s">
        <v>2</v>
      </c>
      <c r="B3" s="5"/>
      <c r="C3" s="6"/>
    </row>
    <row r="4" spans="1:5">
      <c r="A4" s="4" t="s">
        <v>3</v>
      </c>
      <c r="B4" s="7"/>
      <c r="C4" s="7"/>
    </row>
    <row r="5" spans="1:5">
      <c r="A5" s="4"/>
      <c r="B5" s="7"/>
      <c r="C5" s="7"/>
    </row>
    <row r="6" spans="1:5">
      <c r="A6" s="8" t="s">
        <v>52</v>
      </c>
      <c r="B6" s="8"/>
      <c r="C6" s="8"/>
      <c r="D6" s="8"/>
      <c r="E6" s="8"/>
    </row>
    <row r="7" spans="1:5">
      <c r="A7" s="9"/>
      <c r="B7" s="9"/>
      <c r="C7" s="9"/>
      <c r="D7" s="9"/>
      <c r="E7" s="9"/>
    </row>
    <row r="8" spans="1:5">
      <c r="A8" s="10" t="s">
        <v>5</v>
      </c>
      <c r="B8" s="11"/>
      <c r="C8" s="12" t="s">
        <v>6</v>
      </c>
      <c r="D8" s="13" t="s">
        <v>7</v>
      </c>
      <c r="E8" s="14" t="s">
        <v>8</v>
      </c>
    </row>
    <row r="9" spans="1:5">
      <c r="A9" t="s">
        <v>9</v>
      </c>
      <c r="C9" t="s">
        <v>10</v>
      </c>
      <c r="D9" s="15">
        <v>42125</v>
      </c>
    </row>
    <row r="10" spans="1:5">
      <c r="A10" s="16" t="s">
        <v>11</v>
      </c>
      <c r="B10" s="11"/>
      <c r="C10" s="11"/>
      <c r="D10" s="11"/>
      <c r="E10" s="17"/>
    </row>
    <row r="11" spans="1:5">
      <c r="A11" s="18"/>
      <c r="B11" s="19">
        <v>0</v>
      </c>
      <c r="C11" s="20" t="s">
        <v>12</v>
      </c>
    </row>
    <row r="12" spans="1:5">
      <c r="A12" s="21" t="s">
        <v>13</v>
      </c>
      <c r="B12" s="22">
        <f>+G9</f>
        <v>0</v>
      </c>
      <c r="C12" s="21" t="s">
        <v>14</v>
      </c>
      <c r="D12">
        <v>0</v>
      </c>
      <c r="E12" s="23">
        <v>405000</v>
      </c>
    </row>
    <row r="13" spans="1:5">
      <c r="A13" s="21" t="s">
        <v>15</v>
      </c>
      <c r="B13" s="21"/>
      <c r="C13" s="21"/>
      <c r="E13" s="17">
        <v>0</v>
      </c>
    </row>
    <row r="14" spans="1:5">
      <c r="A14" s="21" t="s">
        <v>16</v>
      </c>
      <c r="B14" s="24">
        <v>0</v>
      </c>
      <c r="C14" s="21" t="s">
        <v>17</v>
      </c>
      <c r="E14" s="17">
        <v>0</v>
      </c>
    </row>
    <row r="15" spans="1:5">
      <c r="A15" s="21" t="s">
        <v>18</v>
      </c>
      <c r="B15" s="22">
        <v>25</v>
      </c>
      <c r="C15" s="21" t="s">
        <v>19</v>
      </c>
      <c r="E15" s="17">
        <v>101250</v>
      </c>
    </row>
    <row r="16" spans="1:5">
      <c r="A16" s="25" t="s">
        <v>20</v>
      </c>
      <c r="B16" s="21"/>
      <c r="C16" s="21"/>
      <c r="D16" s="11"/>
      <c r="E16" s="26">
        <f>SUM(E12:E15)</f>
        <v>506250</v>
      </c>
    </row>
    <row r="17" spans="1:5">
      <c r="A17" s="25"/>
      <c r="B17" s="21"/>
      <c r="C17" s="21"/>
      <c r="D17" s="11"/>
      <c r="E17" s="26"/>
    </row>
    <row r="18" spans="1:5">
      <c r="A18" s="16" t="s">
        <v>21</v>
      </c>
      <c r="B18" s="11"/>
      <c r="C18" s="11"/>
      <c r="D18" s="11"/>
      <c r="E18" s="11"/>
    </row>
    <row r="19" spans="1:5">
      <c r="A19" s="27" t="s">
        <v>22</v>
      </c>
      <c r="B19" s="22">
        <f>+G9</f>
        <v>0</v>
      </c>
      <c r="C19" s="21" t="s">
        <v>23</v>
      </c>
      <c r="D19" s="28">
        <v>0</v>
      </c>
      <c r="E19" s="29">
        <v>24929</v>
      </c>
    </row>
    <row r="20" spans="1:5">
      <c r="A20" s="27" t="s">
        <v>24</v>
      </c>
      <c r="B20" s="22">
        <f>+G9</f>
        <v>0</v>
      </c>
      <c r="C20" s="21" t="s">
        <v>23</v>
      </c>
      <c r="D20" s="28">
        <v>0</v>
      </c>
      <c r="E20" s="29">
        <v>16000</v>
      </c>
    </row>
    <row r="21" spans="1:5">
      <c r="A21" s="27" t="s">
        <v>25</v>
      </c>
      <c r="B21" s="22">
        <v>0</v>
      </c>
      <c r="C21" s="21" t="s">
        <v>26</v>
      </c>
      <c r="D21" s="30">
        <v>0</v>
      </c>
      <c r="E21" s="31">
        <f>+B21*D21</f>
        <v>0</v>
      </c>
    </row>
    <row r="22" spans="1:5">
      <c r="A22" s="25" t="s">
        <v>27</v>
      </c>
      <c r="B22" s="32"/>
      <c r="C22" s="21"/>
      <c r="D22" s="21"/>
      <c r="E22" s="26">
        <f>SUM(E19:E21)+E16</f>
        <v>547179</v>
      </c>
    </row>
    <row r="23" spans="1:5">
      <c r="A23" s="25"/>
      <c r="B23" s="21"/>
      <c r="C23" s="21"/>
      <c r="D23" s="21"/>
      <c r="E23" s="26"/>
    </row>
    <row r="24" spans="1:5">
      <c r="A24" s="33" t="s">
        <v>28</v>
      </c>
      <c r="B24" s="21"/>
      <c r="C24" s="21"/>
      <c r="D24" s="21"/>
      <c r="E24" s="11"/>
    </row>
    <row r="25" spans="1:5">
      <c r="A25" s="18" t="s">
        <v>29</v>
      </c>
      <c r="B25" s="21"/>
      <c r="C25" s="21"/>
      <c r="D25" s="34">
        <f>IF(E16&gt;73.2*I1/30*B12,ROUND(73.2*I1/30*B12,0),+E16)</f>
        <v>0</v>
      </c>
      <c r="E25" s="17"/>
    </row>
    <row r="26" spans="1:5">
      <c r="A26" s="21" t="s">
        <v>30</v>
      </c>
      <c r="B26" s="30">
        <v>11.54</v>
      </c>
      <c r="C26" s="32" t="s">
        <v>19</v>
      </c>
      <c r="D26" s="35" t="s">
        <v>31</v>
      </c>
      <c r="E26" s="17">
        <v>58421</v>
      </c>
    </row>
    <row r="27" spans="1:5">
      <c r="A27" s="21" t="s">
        <v>32</v>
      </c>
      <c r="B27" s="36">
        <v>7</v>
      </c>
      <c r="C27" s="32" t="s">
        <v>19</v>
      </c>
      <c r="D27" s="37" t="s">
        <v>33</v>
      </c>
      <c r="E27" s="17">
        <v>35438</v>
      </c>
    </row>
    <row r="28" spans="1:5">
      <c r="A28" s="38" t="s">
        <v>34</v>
      </c>
      <c r="B28" s="39">
        <v>0</v>
      </c>
      <c r="C28" s="32" t="s">
        <v>35</v>
      </c>
      <c r="D28" s="40"/>
      <c r="E28" s="17">
        <f>IF(B11=0,IF(ROUND(B28*I1,0)-E27&gt;0,ROUND(B28*I1,0)-E27,0),IF(B28/30*(30-B11)*I1-E27&gt;0,B28/30*(30-B11)*I1-E27,0))</f>
        <v>0</v>
      </c>
    </row>
    <row r="29" spans="1:5">
      <c r="A29" s="21" t="str">
        <f>IF(B11&gt;0,"Total Imponible S.C. igual al mes anterior","Total Imponible SEGURO CESANTIA")</f>
        <v>Total Imponible SEGURO CESANTIA</v>
      </c>
      <c r="B29" s="41"/>
      <c r="C29" s="41"/>
      <c r="D29" s="34">
        <f>IF(B11&gt;0,0,ROUND(IF(109.8*I1/30*B12&lt;E16,109.8*I1/30*B12,E16),0))</f>
        <v>0</v>
      </c>
      <c r="E29" s="17"/>
    </row>
    <row r="30" spans="1:5">
      <c r="A30" s="21" t="s">
        <v>36</v>
      </c>
      <c r="B30" s="42">
        <v>0.6</v>
      </c>
      <c r="C30" s="32" t="s">
        <v>19</v>
      </c>
      <c r="D30" s="35" t="s">
        <v>37</v>
      </c>
      <c r="E30" s="17">
        <v>3038</v>
      </c>
    </row>
    <row r="31" spans="1:5">
      <c r="A31" s="11" t="s">
        <v>38</v>
      </c>
      <c r="B31" s="21"/>
      <c r="C31" s="21"/>
      <c r="D31" s="43">
        <f>E16-E26-E30-IF((E27+E28)&lt;ROUND(4.921*I1,0),E27+E28,ROUND(4.921*I1,0))</f>
        <v>444791</v>
      </c>
    </row>
    <row r="32" spans="1:5">
      <c r="A32" t="s">
        <v>39</v>
      </c>
      <c r="E32" s="44">
        <v>0</v>
      </c>
    </row>
    <row r="33" spans="1:5">
      <c r="A33" s="33" t="s">
        <v>40</v>
      </c>
      <c r="B33" s="11"/>
      <c r="C33" s="11"/>
      <c r="D33" s="11"/>
      <c r="E33" s="45">
        <f>SUM(E26:E32)</f>
        <v>96897</v>
      </c>
    </row>
    <row r="34" spans="1:5">
      <c r="A34" s="11" t="s">
        <v>41</v>
      </c>
      <c r="B34" s="11"/>
      <c r="C34" s="11"/>
      <c r="D34" s="11"/>
      <c r="E34" s="26">
        <f>+E22-E33</f>
        <v>450282</v>
      </c>
    </row>
    <row r="35" spans="1:5">
      <c r="A35" s="21" t="s">
        <v>42</v>
      </c>
      <c r="B35" s="11"/>
      <c r="C35" s="11"/>
      <c r="D35" s="11"/>
      <c r="E35" s="26">
        <v>0</v>
      </c>
    </row>
    <row r="36" spans="1:5">
      <c r="A36" s="21" t="s">
        <v>43</v>
      </c>
      <c r="B36" s="11"/>
      <c r="C36" s="11"/>
      <c r="D36" s="11"/>
      <c r="E36" s="29">
        <v>0</v>
      </c>
    </row>
    <row r="37" spans="1:5">
      <c r="A37" s="21" t="s">
        <v>44</v>
      </c>
      <c r="B37" s="11"/>
      <c r="C37" s="11"/>
      <c r="D37" s="11"/>
      <c r="E37" s="26">
        <f>+E34-SUM(E35:E36)</f>
        <v>450282</v>
      </c>
    </row>
    <row r="38" spans="1:5" ht="8.25" customHeight="1">
      <c r="E38" s="17"/>
    </row>
    <row r="39" spans="1:5" ht="61.5" customHeight="1">
      <c r="A39" s="46" t="str">
        <f>"C"&amp;LOWER("ERTIFICO QUE HE RECIBIDO DE ")&amp;A1&amp;LOWER(" A MI ENTERA SATISFACCION EL SALDO LIQUIDO INDICADO EN LA PRESENTE LIQUIDACION Y NO TENGO CARGO NI COBRO ALGUNO POSTERIOR QUE HACER, POR NINGUNO DE LOS CONCEPTOS COMPRENDIDOS EN ELLA.")</f>
        <v>Certifico que he recibido de EBQ SOFTWARE SPA a mi entera satisfaccion el saldo liquido indicado en la presente liquidacion y no tengo cargo ni cobro alguno posterior que hacer, por ninguno de los conceptos comprendidos en ella.</v>
      </c>
      <c r="B39" s="46"/>
      <c r="C39" s="46"/>
      <c r="D39" s="46"/>
      <c r="E39" s="46" t="s">
        <v>9</v>
      </c>
    </row>
    <row r="40" spans="1:5">
      <c r="A40" s="46"/>
      <c r="B40" s="46"/>
      <c r="C40" s="46"/>
      <c r="D40" s="46"/>
      <c r="E40" s="47" t="s">
        <v>9</v>
      </c>
    </row>
    <row r="41" spans="1:5">
      <c r="A41" t="s">
        <v>53</v>
      </c>
    </row>
    <row r="45" spans="1:5">
      <c r="A45" s="7" t="str">
        <f>"V° B° Empleador: .........................................  Firma del Trabajador:  ..................................................."</f>
        <v>V° B° Empleador: .........................................  Firma del Trabajador:  ...................................................</v>
      </c>
      <c r="D45" s="7"/>
      <c r="E45" s="4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5"/>
  <sheetViews>
    <sheetView tabSelected="1" topLeftCell="A25" workbookViewId="0">
      <selection activeCell="A41" sqref="A41"/>
    </sheetView>
  </sheetViews>
  <sheetFormatPr baseColWidth="10" defaultRowHeight="15"/>
  <cols>
    <col min="1" max="1" width="50.875" customWidth="1"/>
  </cols>
  <sheetData>
    <row r="1" spans="1:5">
      <c r="A1" s="1" t="s">
        <v>0</v>
      </c>
      <c r="B1" s="2"/>
      <c r="C1" s="3"/>
    </row>
    <row r="2" spans="1:5">
      <c r="A2" s="4" t="s">
        <v>1</v>
      </c>
      <c r="B2" s="5"/>
      <c r="C2" s="6"/>
    </row>
    <row r="3" spans="1:5">
      <c r="A3" s="4" t="s">
        <v>2</v>
      </c>
      <c r="B3" s="5"/>
      <c r="C3" s="6"/>
    </row>
    <row r="4" spans="1:5">
      <c r="A4" s="4" t="s">
        <v>3</v>
      </c>
      <c r="B4" s="7"/>
      <c r="C4" s="7"/>
    </row>
    <row r="5" spans="1:5">
      <c r="A5" s="4"/>
      <c r="B5" s="7"/>
      <c r="C5" s="7"/>
    </row>
    <row r="6" spans="1:5">
      <c r="A6" s="8" t="s">
        <v>54</v>
      </c>
      <c r="B6" s="8"/>
      <c r="C6" s="8"/>
      <c r="D6" s="8"/>
      <c r="E6" s="8"/>
    </row>
    <row r="7" spans="1:5">
      <c r="A7" s="9"/>
      <c r="B7" s="9"/>
      <c r="C7" s="9"/>
      <c r="D7" s="9"/>
      <c r="E7" s="9"/>
    </row>
    <row r="8" spans="1:5">
      <c r="A8" s="10" t="s">
        <v>5</v>
      </c>
      <c r="B8" s="11"/>
      <c r="C8" s="12" t="s">
        <v>6</v>
      </c>
      <c r="D8" s="13" t="s">
        <v>7</v>
      </c>
      <c r="E8" s="14" t="s">
        <v>8</v>
      </c>
    </row>
    <row r="9" spans="1:5">
      <c r="A9" t="s">
        <v>9</v>
      </c>
      <c r="C9" t="s">
        <v>10</v>
      </c>
      <c r="D9" s="15">
        <v>42125</v>
      </c>
    </row>
    <row r="10" spans="1:5">
      <c r="A10" s="16" t="s">
        <v>11</v>
      </c>
      <c r="B10" s="11"/>
      <c r="C10" s="11"/>
      <c r="D10" s="11"/>
      <c r="E10" s="17"/>
    </row>
    <row r="11" spans="1:5">
      <c r="A11" s="18"/>
      <c r="B11" s="19">
        <v>0</v>
      </c>
      <c r="C11" s="20" t="s">
        <v>12</v>
      </c>
    </row>
    <row r="12" spans="1:5">
      <c r="A12" s="21" t="s">
        <v>13</v>
      </c>
      <c r="B12" s="22">
        <f>+G9</f>
        <v>0</v>
      </c>
      <c r="C12" s="21" t="s">
        <v>14</v>
      </c>
      <c r="D12">
        <v>0</v>
      </c>
      <c r="E12" s="23">
        <v>405000</v>
      </c>
    </row>
    <row r="13" spans="1:5">
      <c r="A13" s="21" t="s">
        <v>15</v>
      </c>
      <c r="B13" s="21"/>
      <c r="C13" s="21"/>
      <c r="E13" s="17">
        <v>0</v>
      </c>
    </row>
    <row r="14" spans="1:5">
      <c r="A14" s="21" t="s">
        <v>16</v>
      </c>
      <c r="B14" s="24">
        <v>0</v>
      </c>
      <c r="C14" s="21" t="s">
        <v>17</v>
      </c>
      <c r="E14" s="17">
        <v>0</v>
      </c>
    </row>
    <row r="15" spans="1:5">
      <c r="A15" s="21" t="s">
        <v>18</v>
      </c>
      <c r="B15" s="22">
        <v>25</v>
      </c>
      <c r="C15" s="21" t="s">
        <v>19</v>
      </c>
      <c r="E15" s="17">
        <v>101250</v>
      </c>
    </row>
    <row r="16" spans="1:5">
      <c r="A16" s="25" t="s">
        <v>20</v>
      </c>
      <c r="B16" s="21"/>
      <c r="C16" s="21"/>
      <c r="D16" s="11"/>
      <c r="E16" s="26">
        <f>SUM(E12:E15)</f>
        <v>506250</v>
      </c>
    </row>
    <row r="17" spans="1:5">
      <c r="A17" s="25"/>
      <c r="B17" s="21"/>
      <c r="C17" s="21"/>
      <c r="D17" s="11"/>
      <c r="E17" s="26"/>
    </row>
    <row r="18" spans="1:5">
      <c r="A18" s="16" t="s">
        <v>21</v>
      </c>
      <c r="B18" s="11"/>
      <c r="C18" s="11"/>
      <c r="D18" s="11"/>
      <c r="E18" s="11"/>
    </row>
    <row r="19" spans="1:5">
      <c r="A19" s="27" t="s">
        <v>22</v>
      </c>
      <c r="B19" s="22">
        <f>+G9</f>
        <v>0</v>
      </c>
      <c r="C19" s="21" t="s">
        <v>23</v>
      </c>
      <c r="D19" s="28">
        <v>0</v>
      </c>
      <c r="E19" s="29">
        <v>24929</v>
      </c>
    </row>
    <row r="20" spans="1:5">
      <c r="A20" s="27" t="s">
        <v>24</v>
      </c>
      <c r="B20" s="22">
        <f>+G9</f>
        <v>0</v>
      </c>
      <c r="C20" s="21" t="s">
        <v>23</v>
      </c>
      <c r="D20" s="28">
        <v>0</v>
      </c>
      <c r="E20" s="29">
        <v>16000</v>
      </c>
    </row>
    <row r="21" spans="1:5">
      <c r="A21" s="27" t="s">
        <v>25</v>
      </c>
      <c r="B21" s="22">
        <v>0</v>
      </c>
      <c r="C21" s="21" t="s">
        <v>26</v>
      </c>
      <c r="D21" s="30">
        <v>0</v>
      </c>
      <c r="E21" s="31">
        <f>+B21*D21</f>
        <v>0</v>
      </c>
    </row>
    <row r="22" spans="1:5">
      <c r="A22" s="25" t="s">
        <v>27</v>
      </c>
      <c r="B22" s="32"/>
      <c r="C22" s="21"/>
      <c r="D22" s="21"/>
      <c r="E22" s="26">
        <f>SUM(E19:E21)+E16</f>
        <v>547179</v>
      </c>
    </row>
    <row r="23" spans="1:5">
      <c r="A23" s="25"/>
      <c r="B23" s="21"/>
      <c r="C23" s="21"/>
      <c r="D23" s="21"/>
      <c r="E23" s="26"/>
    </row>
    <row r="24" spans="1:5">
      <c r="A24" s="33" t="s">
        <v>28</v>
      </c>
      <c r="B24" s="21"/>
      <c r="C24" s="21"/>
      <c r="D24" s="21"/>
      <c r="E24" s="11"/>
    </row>
    <row r="25" spans="1:5">
      <c r="A25" s="18" t="s">
        <v>29</v>
      </c>
      <c r="B25" s="21"/>
      <c r="C25" s="21"/>
      <c r="D25" s="34">
        <f>IF(E16&gt;73.2*I1/30*B12,ROUND(73.2*I1/30*B12,0),+E16)</f>
        <v>0</v>
      </c>
      <c r="E25" s="17"/>
    </row>
    <row r="26" spans="1:5">
      <c r="A26" s="21" t="s">
        <v>30</v>
      </c>
      <c r="B26" s="30">
        <v>11.54</v>
      </c>
      <c r="C26" s="32" t="s">
        <v>19</v>
      </c>
      <c r="D26" s="35" t="s">
        <v>31</v>
      </c>
      <c r="E26" s="17">
        <v>58421</v>
      </c>
    </row>
    <row r="27" spans="1:5">
      <c r="A27" s="21" t="s">
        <v>32</v>
      </c>
      <c r="B27" s="36">
        <v>7</v>
      </c>
      <c r="C27" s="32" t="s">
        <v>19</v>
      </c>
      <c r="D27" s="37" t="s">
        <v>33</v>
      </c>
      <c r="E27" s="17">
        <v>35438</v>
      </c>
    </row>
    <row r="28" spans="1:5">
      <c r="A28" s="38" t="s">
        <v>34</v>
      </c>
      <c r="B28" s="39">
        <v>0</v>
      </c>
      <c r="C28" s="32" t="s">
        <v>35</v>
      </c>
      <c r="D28" s="40"/>
      <c r="E28" s="17">
        <f>IF(B11=0,IF(ROUND(B28*I1,0)-E27&gt;0,ROUND(B28*I1,0)-E27,0),IF(B28/30*(30-B11)*I1-E27&gt;0,B28/30*(30-B11)*I1-E27,0))</f>
        <v>0</v>
      </c>
    </row>
    <row r="29" spans="1:5">
      <c r="A29" s="21" t="str">
        <f>IF(B11&gt;0,"Total Imponible S.C. igual al mes anterior","Total Imponible SEGURO CESANTIA")</f>
        <v>Total Imponible SEGURO CESANTIA</v>
      </c>
      <c r="B29" s="41"/>
      <c r="C29" s="41"/>
      <c r="D29" s="34">
        <f>IF(B11&gt;0,0,ROUND(IF(109.8*I1/30*B12&lt;E16,109.8*I1/30*B12,E16),0))</f>
        <v>0</v>
      </c>
      <c r="E29" s="17"/>
    </row>
    <row r="30" spans="1:5">
      <c r="A30" s="21" t="s">
        <v>36</v>
      </c>
      <c r="B30" s="42">
        <v>0.6</v>
      </c>
      <c r="C30" s="32" t="s">
        <v>19</v>
      </c>
      <c r="D30" s="35" t="s">
        <v>37</v>
      </c>
      <c r="E30" s="17">
        <v>3038</v>
      </c>
    </row>
    <row r="31" spans="1:5">
      <c r="A31" s="11" t="s">
        <v>38</v>
      </c>
      <c r="B31" s="21"/>
      <c r="C31" s="21"/>
      <c r="D31" s="43">
        <f>E16-E26-E30-IF((E27+E28)&lt;ROUND(4.921*I1,0),E27+E28,ROUND(4.921*I1,0))</f>
        <v>444791</v>
      </c>
    </row>
    <row r="32" spans="1:5">
      <c r="A32" t="s">
        <v>39</v>
      </c>
      <c r="E32" s="44">
        <v>0</v>
      </c>
    </row>
    <row r="33" spans="1:5">
      <c r="A33" s="33" t="s">
        <v>40</v>
      </c>
      <c r="B33" s="11"/>
      <c r="C33" s="11"/>
      <c r="D33" s="11"/>
      <c r="E33" s="45">
        <f>SUM(E26:E32)</f>
        <v>96897</v>
      </c>
    </row>
    <row r="34" spans="1:5">
      <c r="A34" s="11" t="s">
        <v>41</v>
      </c>
      <c r="B34" s="11"/>
      <c r="C34" s="11"/>
      <c r="D34" s="11"/>
      <c r="E34" s="26">
        <f>+E22-E33</f>
        <v>450282</v>
      </c>
    </row>
    <row r="35" spans="1:5">
      <c r="A35" s="21" t="s">
        <v>42</v>
      </c>
      <c r="B35" s="11"/>
      <c r="C35" s="11"/>
      <c r="D35" s="11"/>
      <c r="E35" s="26">
        <v>0</v>
      </c>
    </row>
    <row r="36" spans="1:5">
      <c r="A36" s="21" t="s">
        <v>43</v>
      </c>
      <c r="B36" s="11"/>
      <c r="C36" s="11"/>
      <c r="D36" s="11"/>
      <c r="E36" s="29">
        <v>0</v>
      </c>
    </row>
    <row r="37" spans="1:5">
      <c r="A37" s="21" t="s">
        <v>44</v>
      </c>
      <c r="B37" s="11"/>
      <c r="C37" s="11"/>
      <c r="D37" s="11"/>
      <c r="E37" s="26">
        <f>+E34-SUM(E35:E36)</f>
        <v>450282</v>
      </c>
    </row>
    <row r="38" spans="1:5" ht="8.25" customHeight="1">
      <c r="E38" s="17"/>
    </row>
    <row r="39" spans="1:5" ht="61.5" customHeight="1">
      <c r="A39" s="46" t="str">
        <f>"C"&amp;LOWER("ERTIFICO QUE HE RECIBIDO DE ")&amp;A1&amp;LOWER(" A MI ENTERA SATISFACCION EL SALDO LIQUIDO INDICADO EN LA PRESENTE LIQUIDACION Y NO TENGO CARGO NI COBRO ALGUNO POSTERIOR QUE HACER, POR NINGUNO DE LOS CONCEPTOS COMPRENDIDOS EN ELLA.")</f>
        <v>Certifico que he recibido de EBQ SOFTWARE SPA a mi entera satisfaccion el saldo liquido indicado en la presente liquidacion y no tengo cargo ni cobro alguno posterior que hacer, por ninguno de los conceptos comprendidos en ella.</v>
      </c>
      <c r="B39" s="46"/>
      <c r="C39" s="46"/>
      <c r="D39" s="46"/>
      <c r="E39" s="46" t="s">
        <v>9</v>
      </c>
    </row>
    <row r="40" spans="1:5">
      <c r="A40" s="46"/>
      <c r="B40" s="46"/>
      <c r="C40" s="46"/>
      <c r="D40" s="46"/>
      <c r="E40" s="47" t="s">
        <v>9</v>
      </c>
    </row>
    <row r="41" spans="1:5">
      <c r="A41" t="s">
        <v>55</v>
      </c>
    </row>
    <row r="45" spans="1:5">
      <c r="A45" s="7" t="str">
        <f>"V° B° Empleador: .........................................  Firma del Trabajador:  ..................................................."</f>
        <v>V° B° Empleador: .........................................  Firma del Trabajador:  ...................................................</v>
      </c>
      <c r="D45" s="7"/>
      <c r="E45" s="48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ABRIL</vt:lpstr>
      <vt:lpstr>MAYO</vt:lpstr>
      <vt:lpstr>JUNIO</vt:lpstr>
      <vt:lpstr>JULIO</vt:lpstr>
      <vt:lpstr>AGOSTO</vt:lpstr>
      <vt:lpstr>SEPTIEMBRE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Gonzalez</dc:creator>
  <cp:lastModifiedBy>Alvaro Gonzalez</cp:lastModifiedBy>
  <dcterms:created xsi:type="dcterms:W3CDTF">2016-10-20T18:18:14Z</dcterms:created>
  <dcterms:modified xsi:type="dcterms:W3CDTF">2016-10-20T18:40:51Z</dcterms:modified>
</cp:coreProperties>
</file>